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orchestertowncouncil.sharepoint.com/sites/DTCFiles/Shared Documents/General/Shares/NigelHayes/Finance/2024-25/Budget &amp; Precept/"/>
    </mc:Choice>
  </mc:AlternateContent>
  <xr:revisionPtr revIDLastSave="385" documentId="8_{68AC58E4-2CF1-4102-B9BB-8D3DB76B8EAA}" xr6:coauthVersionLast="47" xr6:coauthVersionMax="47" xr10:uidLastSave="{17BFB8C9-109F-4E06-9413-31DC6FDAB63E}"/>
  <bookViews>
    <workbookView xWindow="-110" yWindow="-110" windowWidth="19420" windowHeight="10300" xr2:uid="{41D762C6-D37F-4B35-BA78-DCD8A4EE5A4C}"/>
  </bookViews>
  <sheets>
    <sheet name="2024 to 2025 Budget" sheetId="1" r:id="rId1"/>
    <sheet name="MTFS" sheetId="2" r:id="rId2"/>
    <sheet name="Reserves" sheetId="3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3" l="1"/>
  <c r="I26" i="3"/>
  <c r="I25" i="3"/>
  <c r="I24" i="3"/>
  <c r="I23" i="3"/>
  <c r="I21" i="3"/>
  <c r="I20" i="3"/>
  <c r="I19" i="3"/>
  <c r="I18" i="3"/>
  <c r="I15" i="3"/>
  <c r="I14" i="3"/>
  <c r="I13" i="3"/>
  <c r="I12" i="3"/>
  <c r="I11" i="3"/>
  <c r="I10" i="3"/>
  <c r="I9" i="3"/>
  <c r="I8" i="3"/>
  <c r="I7" i="3"/>
  <c r="G6" i="3"/>
  <c r="G28" i="3" s="1"/>
  <c r="G32" i="3" s="1"/>
  <c r="F27" i="3"/>
  <c r="F26" i="3"/>
  <c r="F25" i="3"/>
  <c r="F24" i="3"/>
  <c r="F23" i="3"/>
  <c r="F19" i="3"/>
  <c r="F18" i="3"/>
  <c r="F15" i="3"/>
  <c r="F14" i="3"/>
  <c r="F13" i="3"/>
  <c r="F12" i="3"/>
  <c r="F11" i="3"/>
  <c r="F10" i="3"/>
  <c r="F9" i="3"/>
  <c r="F8" i="3"/>
  <c r="F7" i="3"/>
  <c r="F6" i="3"/>
  <c r="H28" i="3"/>
  <c r="H32" i="3" s="1"/>
  <c r="E28" i="3"/>
  <c r="E32" i="3" s="1"/>
  <c r="D28" i="3"/>
  <c r="D32" i="3" s="1"/>
  <c r="C32" i="3"/>
  <c r="C28" i="3"/>
  <c r="E24" i="2"/>
  <c r="E26" i="2" s="1"/>
  <c r="D24" i="2"/>
  <c r="D26" i="2" s="1"/>
  <c r="C24" i="2"/>
  <c r="C26" i="2" s="1"/>
  <c r="B24" i="2"/>
  <c r="B26" i="2" s="1"/>
  <c r="E12" i="2"/>
  <c r="D12" i="2"/>
  <c r="C12" i="2"/>
  <c r="B12" i="2"/>
  <c r="E10" i="2"/>
  <c r="D10" i="2"/>
  <c r="C10" i="2"/>
  <c r="B10" i="2"/>
  <c r="D241" i="1"/>
  <c r="C241" i="1"/>
  <c r="B241" i="1"/>
  <c r="D231" i="1"/>
  <c r="C231" i="1"/>
  <c r="B231" i="1"/>
  <c r="D229" i="1"/>
  <c r="C229" i="1"/>
  <c r="B229" i="1"/>
  <c r="D202" i="1"/>
  <c r="C202" i="1"/>
  <c r="B202" i="1"/>
  <c r="C199" i="1"/>
  <c r="D195" i="1"/>
  <c r="C195" i="1"/>
  <c r="C200" i="1"/>
  <c r="D199" i="1"/>
  <c r="B200" i="1"/>
  <c r="B199" i="1"/>
  <c r="B195" i="1"/>
  <c r="D180" i="1"/>
  <c r="C180" i="1"/>
  <c r="B180" i="1"/>
  <c r="D167" i="1"/>
  <c r="C167" i="1"/>
  <c r="B167" i="1"/>
  <c r="D165" i="1"/>
  <c r="C165" i="1"/>
  <c r="B165" i="1"/>
  <c r="D159" i="1"/>
  <c r="C159" i="1"/>
  <c r="B159" i="1"/>
  <c r="D140" i="1"/>
  <c r="C140" i="1"/>
  <c r="B140" i="1"/>
  <c r="D127" i="1"/>
  <c r="C127" i="1"/>
  <c r="B127" i="1"/>
  <c r="D124" i="1"/>
  <c r="C124" i="1"/>
  <c r="B124" i="1"/>
  <c r="D120" i="1"/>
  <c r="D125" i="1" s="1"/>
  <c r="C120" i="1"/>
  <c r="C125" i="1" s="1"/>
  <c r="B120" i="1"/>
  <c r="B125" i="1" s="1"/>
  <c r="D106" i="1"/>
  <c r="D109" i="1" s="1"/>
  <c r="C106" i="1"/>
  <c r="C109" i="1" s="1"/>
  <c r="B106" i="1"/>
  <c r="B109" i="1" s="1"/>
  <c r="B90" i="1"/>
  <c r="D90" i="1"/>
  <c r="C90" i="1"/>
  <c r="B87" i="1"/>
  <c r="D86" i="1"/>
  <c r="D88" i="1" s="1"/>
  <c r="C86" i="1"/>
  <c r="C88" i="1" s="1"/>
  <c r="B86" i="1"/>
  <c r="D76" i="1"/>
  <c r="C76" i="1"/>
  <c r="B76" i="1"/>
  <c r="D64" i="1"/>
  <c r="C64" i="1"/>
  <c r="B64" i="1"/>
  <c r="D45" i="1"/>
  <c r="C45" i="1"/>
  <c r="B45" i="1"/>
  <c r="D36" i="1"/>
  <c r="C36" i="1"/>
  <c r="B36" i="1"/>
  <c r="D29" i="1"/>
  <c r="C29" i="1"/>
  <c r="B29" i="1"/>
  <c r="D23" i="1"/>
  <c r="C23" i="1"/>
  <c r="B23" i="1"/>
  <c r="D12" i="1"/>
  <c r="D14" i="1" s="1"/>
  <c r="C12" i="1"/>
  <c r="C14" i="1" s="1"/>
  <c r="B12" i="1"/>
  <c r="B14" i="1" s="1"/>
  <c r="I6" i="3" l="1"/>
  <c r="I28" i="3"/>
  <c r="I32" i="3" s="1"/>
  <c r="F28" i="3"/>
  <c r="F32" i="3" s="1"/>
  <c r="D200" i="1"/>
  <c r="D77" i="1"/>
  <c r="B77" i="1"/>
  <c r="C77" i="1"/>
  <c r="B88" i="1"/>
  <c r="C38" i="1"/>
  <c r="D38" i="1"/>
  <c r="B38" i="1"/>
</calcChain>
</file>

<file path=xl/sharedStrings.xml><?xml version="1.0" encoding="utf-8"?>
<sst xmlns="http://schemas.openxmlformats.org/spreadsheetml/2006/main" count="379" uniqueCount="246">
  <si>
    <t>2022/23</t>
  </si>
  <si>
    <t>2023/24</t>
  </si>
  <si>
    <t>Actual</t>
  </si>
  <si>
    <t>Budget</t>
  </si>
  <si>
    <t>£</t>
  </si>
  <si>
    <t>Parks &amp; Open Spaces</t>
  </si>
  <si>
    <t>Allotments</t>
  </si>
  <si>
    <t>Municipal Buildings</t>
  </si>
  <si>
    <t>Cemeteries</t>
  </si>
  <si>
    <t>Cultural &amp; Twinning Activities</t>
  </si>
  <si>
    <t>Corporate &amp; Democratic</t>
  </si>
  <si>
    <t>Other Services</t>
  </si>
  <si>
    <t>Operational Budget</t>
  </si>
  <si>
    <t>Precept</t>
  </si>
  <si>
    <t>Transfer to General Reserves</t>
  </si>
  <si>
    <t>Subjective Analysis of Revenue Budget</t>
  </si>
  <si>
    <t>Employees</t>
  </si>
  <si>
    <t>External Payments</t>
  </si>
  <si>
    <t xml:space="preserve">Transfers to Earmarked </t>
  </si>
  <si>
    <t>Capital Financing Costs</t>
  </si>
  <si>
    <t>Income</t>
  </si>
  <si>
    <t>Transfer from Earmarked</t>
  </si>
  <si>
    <t>General Reserve</t>
  </si>
  <si>
    <t xml:space="preserve">Opening Balance at 1 April </t>
  </si>
  <si>
    <t>Transfer from Ops Budget</t>
  </si>
  <si>
    <t>To Corporate Projects Reserve</t>
  </si>
  <si>
    <t>Closing Balance at 31 March</t>
  </si>
  <si>
    <t>Earmarked Reserves</t>
  </si>
  <si>
    <t xml:space="preserve">Transfer from Revenue </t>
  </si>
  <si>
    <t>Other Income &amp; Transfers</t>
  </si>
  <si>
    <t>Expenditure from Reserves</t>
  </si>
  <si>
    <t xml:space="preserve">Closing Balance 31 March </t>
  </si>
  <si>
    <t>All Reserves held at year end</t>
  </si>
  <si>
    <t>Tax Base</t>
  </si>
  <si>
    <t>Band D Charge                                                         £</t>
  </si>
  <si>
    <t>O/s PWLB Debt at 31 March             £</t>
  </si>
  <si>
    <t>Dorchester Town Council</t>
  </si>
  <si>
    <t>PARKS &amp; OPEN SPACES</t>
  </si>
  <si>
    <t>Electricity</t>
  </si>
  <si>
    <t>Water</t>
  </si>
  <si>
    <t>Rent</t>
  </si>
  <si>
    <t>Rates</t>
  </si>
  <si>
    <t>Premises Repairs &amp; Maintenance</t>
  </si>
  <si>
    <t>Other Repairs &amp; Maintenance</t>
  </si>
  <si>
    <t>Highway Trees Partnership</t>
  </si>
  <si>
    <t>Walks Cleaning Contract</t>
  </si>
  <si>
    <t>The Great Field Toilets - AET</t>
  </si>
  <si>
    <t>Office Team</t>
  </si>
  <si>
    <t>Outdoor Services Team</t>
  </si>
  <si>
    <t>To Reserves: Play Equipment</t>
  </si>
  <si>
    <t>To Reserves: Parks Premises</t>
  </si>
  <si>
    <t>Total Expenditure</t>
  </si>
  <si>
    <t>Tennis</t>
  </si>
  <si>
    <t>Football</t>
  </si>
  <si>
    <t>Bowling Alley Walk Wayleave</t>
  </si>
  <si>
    <t>Borough Gardens Flat Rental</t>
  </si>
  <si>
    <t>Borough Gardens House Hire</t>
  </si>
  <si>
    <t>Borough Gardens Kiosk Rental</t>
  </si>
  <si>
    <t>Louds Mill Depot Feed in Tariff</t>
  </si>
  <si>
    <t>Pavilion RHI Payments</t>
  </si>
  <si>
    <t>Bowls Club Land &amp; Water</t>
  </si>
  <si>
    <t>Recharges &amp; Sundry</t>
  </si>
  <si>
    <t>Total Income</t>
  </si>
  <si>
    <t>Met by Precept on Taxpayer</t>
  </si>
  <si>
    <t>ALLOTMENTS</t>
  </si>
  <si>
    <t xml:space="preserve">Rent </t>
  </si>
  <si>
    <t>Repairs, Maintenance &amp; Pests</t>
  </si>
  <si>
    <t>Subscriptions</t>
  </si>
  <si>
    <t>Rents, Water &amp; Wayleaves</t>
  </si>
  <si>
    <t>MUNICIPAL BUILDINGS</t>
  </si>
  <si>
    <t>Salaries</t>
  </si>
  <si>
    <t>Overtime</t>
  </si>
  <si>
    <t>National Insurance</t>
  </si>
  <si>
    <t>Pensions</t>
  </si>
  <si>
    <t>Dorchester Arts</t>
  </si>
  <si>
    <t>Training Courses</t>
  </si>
  <si>
    <t>Repairs &amp; Maintenance</t>
  </si>
  <si>
    <t>Telephone</t>
  </si>
  <si>
    <t>To Reserves: Repay Corporate Projects</t>
  </si>
  <si>
    <t>To Reserves: Municipal Buildings</t>
  </si>
  <si>
    <t>Grants</t>
  </si>
  <si>
    <t>CEMETERIES</t>
  </si>
  <si>
    <t>Water, Service Charges  &amp; Cesspit</t>
  </si>
  <si>
    <t>General Maintenance</t>
  </si>
  <si>
    <t>Cemetery Grass Cutting</t>
  </si>
  <si>
    <t>To Reserves: Cemeteries</t>
  </si>
  <si>
    <t>Burial Fees &amp; Chapel</t>
  </si>
  <si>
    <t>ERBs, Memorials &amp; Inscriptions</t>
  </si>
  <si>
    <t>CULTURAL &amp; TWINNING</t>
  </si>
  <si>
    <t>In House Events</t>
  </si>
  <si>
    <t>Christmas Lights</t>
  </si>
  <si>
    <t>Partner Events &amp; Sponsorship</t>
  </si>
  <si>
    <t>Heritage Events</t>
  </si>
  <si>
    <t>Special Items -  Coronation</t>
  </si>
  <si>
    <t xml:space="preserve">Twinning </t>
  </si>
  <si>
    <t>Offices Team</t>
  </si>
  <si>
    <t>OUTDOOR SERVICES TEAM</t>
  </si>
  <si>
    <t>Agency Staff</t>
  </si>
  <si>
    <t>Training &amp; Subsistence</t>
  </si>
  <si>
    <t xml:space="preserve">Subscriptions </t>
  </si>
  <si>
    <t>Vehicle/Mower Costs and Repairs</t>
  </si>
  <si>
    <t>Tools, Equip, Signs, Servicing</t>
  </si>
  <si>
    <t>Health &amp; Safety &amp; Protective Clothing</t>
  </si>
  <si>
    <t>Fuel</t>
  </si>
  <si>
    <t>Cleaning/Bin Liners/Dog Bags</t>
  </si>
  <si>
    <t>Waste Services</t>
  </si>
  <si>
    <t>Telephones</t>
  </si>
  <si>
    <t>Advertising</t>
  </si>
  <si>
    <t xml:space="preserve">To Reserves: Vehicles &amp; Equipment </t>
  </si>
  <si>
    <t>Total recharged to Services</t>
  </si>
  <si>
    <t>Recharged to</t>
  </si>
  <si>
    <t>Parks and Open Spaces</t>
  </si>
  <si>
    <t>Recharged to Services</t>
  </si>
  <si>
    <t xml:space="preserve">CORPORATE &amp; DEMOCRATIC </t>
  </si>
  <si>
    <t>Members Allowance</t>
  </si>
  <si>
    <t>Members Training (inc CRB) &amp; Travel</t>
  </si>
  <si>
    <t>Civic &amp; Ceremonial Expenses</t>
  </si>
  <si>
    <t>Mayoral Expenses</t>
  </si>
  <si>
    <t>Town Crier</t>
  </si>
  <si>
    <t>Entertaining &amp; Gifts</t>
  </si>
  <si>
    <t>Youth Council &amp; Democracy Day</t>
  </si>
  <si>
    <t>OTHER SERVICES</t>
  </si>
  <si>
    <t>Tourism Development</t>
  </si>
  <si>
    <t>Sawmills rent</t>
  </si>
  <si>
    <t>To Public Realm Reserve</t>
  </si>
  <si>
    <t>To Development Reserve</t>
  </si>
  <si>
    <t>Dorchester Heritage Joint Committee</t>
  </si>
  <si>
    <t>Citizens Advice</t>
  </si>
  <si>
    <t>Dorchester Youth &amp; Community Centre</t>
  </si>
  <si>
    <t>Apprenticeships</t>
  </si>
  <si>
    <t>Videographer</t>
  </si>
  <si>
    <t>Debt Charges</t>
  </si>
  <si>
    <t>Staff - Tourism/Community/Assistant</t>
  </si>
  <si>
    <t>Treasury Interest</t>
  </si>
  <si>
    <t>Sawmills rent recharged</t>
  </si>
  <si>
    <t>Market Income</t>
  </si>
  <si>
    <t>OFFICES TEAM</t>
  </si>
  <si>
    <t>Employers National Insurance</t>
  </si>
  <si>
    <t>Employers Superannuation</t>
  </si>
  <si>
    <t>Travel &amp; Subsistence</t>
  </si>
  <si>
    <t>Ex Town Clerk</t>
  </si>
  <si>
    <t>Subscriptions (Professional Bodies)</t>
  </si>
  <si>
    <t>Cleaning Materials</t>
  </si>
  <si>
    <t>Gas</t>
  </si>
  <si>
    <t>Financial Services inc Audit, Bank &amp; Sage</t>
  </si>
  <si>
    <t xml:space="preserve">Employment Law and H &amp; S </t>
  </si>
  <si>
    <t>Legal &amp; Professional Fees, Advertising</t>
  </si>
  <si>
    <t>Insurance</t>
  </si>
  <si>
    <t>Printing &amp; Stationery</t>
  </si>
  <si>
    <t>Newsletter</t>
  </si>
  <si>
    <t xml:space="preserve">Office Equipment &amp; IT </t>
  </si>
  <si>
    <t>New Website</t>
  </si>
  <si>
    <t>Photocopier Charges</t>
  </si>
  <si>
    <t>Postage</t>
  </si>
  <si>
    <t>Recharge to Dorchester Markets Panel</t>
  </si>
  <si>
    <t>Net Expenditure recharged to Services</t>
  </si>
  <si>
    <t>Corporate &amp; Democratic Management</t>
  </si>
  <si>
    <t>Development</t>
  </si>
  <si>
    <t>Cultural Activity &amp; Twinning</t>
  </si>
  <si>
    <t xml:space="preserve">Medium Term Financial Strategy </t>
  </si>
  <si>
    <t>23/24</t>
  </si>
  <si>
    <t>24/25</t>
  </si>
  <si>
    <t>25/26</t>
  </si>
  <si>
    <t>Yoy %</t>
  </si>
  <si>
    <t>Revenue Budget</t>
  </si>
  <si>
    <t>£000</t>
  </si>
  <si>
    <t xml:space="preserve"> Change</t>
  </si>
  <si>
    <t>-</t>
  </si>
  <si>
    <t>New/Transferred Services</t>
  </si>
  <si>
    <t>Transfer from/to Operational Budget</t>
  </si>
  <si>
    <t>Transfer to Corporate Projects Reserve</t>
  </si>
  <si>
    <t>Transfers/Payments in to Reserves</t>
  </si>
  <si>
    <t>Payments/Transfers out from Reserves</t>
  </si>
  <si>
    <t>Corporate Project Unallocated at Year End</t>
  </si>
  <si>
    <t>Outstanding Debt at Year End           £k</t>
  </si>
  <si>
    <t>Council Tax                                         £k</t>
  </si>
  <si>
    <t>Notes</t>
  </si>
  <si>
    <t>2. Any CIL receipts credited to Corporate Projects Reserve</t>
  </si>
  <si>
    <t>3. Best estimate of new or transferred services, driven by cuts in other tiers</t>
  </si>
  <si>
    <t>5. Earmarked Reserves expenditure reflects best available knowledge</t>
  </si>
  <si>
    <t>6. General Reserve set at £100k</t>
  </si>
  <si>
    <t>7. Further limited savings may be identified in budgets during review processes</t>
  </si>
  <si>
    <t>RESERVES</t>
  </si>
  <si>
    <t>Cttee</t>
  </si>
  <si>
    <t xml:space="preserve"> Balance</t>
  </si>
  <si>
    <t>Paid In</t>
  </si>
  <si>
    <t>Spend</t>
  </si>
  <si>
    <t>Mar 23</t>
  </si>
  <si>
    <t>Mar 24</t>
  </si>
  <si>
    <t>Reason for holding Reserve</t>
  </si>
  <si>
    <t>Infrastructure &amp; Equipment</t>
  </si>
  <si>
    <t xml:space="preserve">Cemeteries </t>
  </si>
  <si>
    <t>Man</t>
  </si>
  <si>
    <t>Buildings/infrastructure refurb.</t>
  </si>
  <si>
    <t>MB Repairs &amp; Maintenance</t>
  </si>
  <si>
    <t>Building works/refurb</t>
  </si>
  <si>
    <t>MB Front of House works</t>
  </si>
  <si>
    <t>Parks Premises</t>
  </si>
  <si>
    <t>BG House works</t>
  </si>
  <si>
    <t xml:space="preserve">Play Equipment </t>
  </si>
  <si>
    <t>Tree Reserve</t>
  </si>
  <si>
    <t>Tree Works</t>
  </si>
  <si>
    <t>Public Realm</t>
  </si>
  <si>
    <t>Pol</t>
  </si>
  <si>
    <t>Infrastructure refurb</t>
  </si>
  <si>
    <t xml:space="preserve">Vehicles &amp; Equipment </t>
  </si>
  <si>
    <t>Fleet &amp; equipment replacement</t>
  </si>
  <si>
    <t>Cultural</t>
  </si>
  <si>
    <t>Arts, Culture &amp; Sport</t>
  </si>
  <si>
    <t xml:space="preserve">Christmas Lights </t>
  </si>
  <si>
    <t>Replace lights</t>
  </si>
  <si>
    <t>New Christmas Lights</t>
  </si>
  <si>
    <t>Tourist Information</t>
  </si>
  <si>
    <t>TIC Replacement Projects</t>
  </si>
  <si>
    <t>Miscellaneous Reserves</t>
  </si>
  <si>
    <t>New Corporate Projects</t>
  </si>
  <si>
    <t>Own or partner capital projects</t>
  </si>
  <si>
    <t>Apprenticeship Reserve</t>
  </si>
  <si>
    <t>Planning Advice Reserve</t>
  </si>
  <si>
    <t>Local Plan &amp; other advice</t>
  </si>
  <si>
    <t>Climate Emergency Reserve</t>
  </si>
  <si>
    <t>Own or partner Climate projects</t>
  </si>
  <si>
    <t xml:space="preserve">Graves In Perpetuity </t>
  </si>
  <si>
    <t>Maint. and flowers on 6 graves</t>
  </si>
  <si>
    <t>Total Earmarked Reserves</t>
  </si>
  <si>
    <t>General Emergency Fund</t>
  </si>
  <si>
    <t>Total Reserves</t>
  </si>
  <si>
    <t>Revenue Budget 2024/25</t>
  </si>
  <si>
    <t>2024/25</t>
  </si>
  <si>
    <t>Great Field Maintenance</t>
  </si>
  <si>
    <t>To Reserve: DTC Tree Works</t>
  </si>
  <si>
    <t>To Reserve: Great Field</t>
  </si>
  <si>
    <t>OFGEM RHI</t>
  </si>
  <si>
    <t>Support for Dorchester Arts Grant</t>
  </si>
  <si>
    <t>Support for Dorchester Arts Staff</t>
  </si>
  <si>
    <t>New Town Crier Expenses</t>
  </si>
  <si>
    <t>Election Costs</t>
  </si>
  <si>
    <t>To Climate Reserve</t>
  </si>
  <si>
    <t>26/27</t>
  </si>
  <si>
    <t>1. Precept assumes Council Tax rises @ 2.00% from 2025/26, no Tax Base growth</t>
  </si>
  <si>
    <t>4. Operational surplus is transferred to the Climate Emergency Reserve</t>
  </si>
  <si>
    <t>Mar 25</t>
  </si>
  <si>
    <t>Great Field</t>
  </si>
  <si>
    <t>19 North Square</t>
  </si>
  <si>
    <t>23/24 Spend</t>
  </si>
  <si>
    <t>Equipment replacement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</si>
</sst>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_ ;\-#,##0\ "/>
    <numFmt numFmtId="165" formatCode="_-* #,##0_-;\-* #,##0_-;_-* &quot;-&quot;??_-;_-@_-"/>
    <numFmt numFmtId="166" formatCode="#,##0;\(#,##0\)"/>
    <numFmt numFmtId="167" formatCode="dd/mm/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sz val="12"/>
      <color indexed="8"/>
      <name val="Calibri"/>
      <family val="2"/>
    </font>
    <font>
      <b/>
      <sz val="12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9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" fillId="0" borderId="0" xfId="0" applyFont="1"/>
    <xf numFmtId="3" fontId="1" fillId="0" borderId="0" xfId="0" applyNumberFormat="1" applyFont="1"/>
    <xf numFmtId="164" fontId="3" fillId="0" borderId="0" xfId="0" applyNumberFormat="1" applyFont="1" applyAlignment="1">
      <alignment horizontal="right"/>
    </xf>
    <xf numFmtId="165" fontId="3" fillId="0" borderId="0" xfId="1" applyNumberFormat="1" applyFont="1" applyFill="1" applyAlignment="1">
      <alignment horizontal="right"/>
    </xf>
    <xf numFmtId="164" fontId="3" fillId="0" borderId="0" xfId="0" applyNumberFormat="1" applyFont="1"/>
    <xf numFmtId="37" fontId="4" fillId="0" borderId="0" xfId="1" applyNumberFormat="1" applyFont="1" applyFill="1" applyBorder="1"/>
    <xf numFmtId="0" fontId="3" fillId="2" borderId="0" xfId="0" quotePrefix="1" applyFont="1" applyFill="1" applyAlignment="1">
      <alignment horizontal="left" vertical="top"/>
    </xf>
    <xf numFmtId="166" fontId="5" fillId="2" borderId="0" xfId="0" applyNumberFormat="1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3" fillId="2" borderId="0" xfId="0" quotePrefix="1" applyFont="1" applyFill="1" applyAlignment="1">
      <alignment vertical="top"/>
    </xf>
    <xf numFmtId="167" fontId="6" fillId="2" borderId="0" xfId="0" quotePrefix="1" applyNumberFormat="1" applyFont="1" applyFill="1" applyAlignment="1">
      <alignment horizontal="center" wrapText="1"/>
    </xf>
    <xf numFmtId="0" fontId="6" fillId="0" borderId="0" xfId="0" quotePrefix="1" applyFont="1" applyAlignment="1">
      <alignment horizontal="center"/>
    </xf>
    <xf numFmtId="167" fontId="6" fillId="0" borderId="0" xfId="0" quotePrefix="1" applyNumberFormat="1" applyFont="1" applyAlignment="1">
      <alignment horizontal="center" wrapText="1"/>
    </xf>
    <xf numFmtId="164" fontId="6" fillId="2" borderId="0" xfId="1" applyNumberFormat="1" applyFont="1" applyFill="1" applyBorder="1" applyAlignment="1">
      <alignment vertical="top"/>
    </xf>
    <xf numFmtId="164" fontId="6" fillId="0" borderId="0" xfId="1" applyNumberFormat="1" applyFont="1" applyFill="1" applyBorder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Finance\2022-23\Budget%20Reports\March%202023%20Budget%20Report.xlsx" TargetMode="External"/><Relationship Id="rId1" Type="http://schemas.openxmlformats.org/officeDocument/2006/relationships/externalLinkPath" Target="/Finance/2022-23/Budget%20Reports/March%202023%20Budget%20Report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rchestertowncouncil.sharepoint.com/sites/DTCFiles/Shared%20Documents/General/Shares/NigelHayes/Finance/2024-25/Budget%20&amp;%20Precept/24%2025%20Budget.xlsx" TargetMode="External"/><Relationship Id="rId1" Type="http://schemas.openxmlformats.org/officeDocument/2006/relationships/externalLinkPath" Target="24%2025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gress"/>
      <sheetName val="Admin Rchg (na)"/>
      <sheetName val="Project Budget 1112 - 1213"/>
      <sheetName val="Summary of points"/>
      <sheetName val="Changes per meeting 211209"/>
      <sheetName val="Revised Rec of Cash and Reserve"/>
      <sheetName val="Rec of Reserves and Cash"/>
      <sheetName val="Possible items funded from res"/>
      <sheetName val="310323"/>
      <sheetName val="DA Apportionemnt"/>
      <sheetName val="Workings Sheet"/>
      <sheetName val="Trial Balance"/>
      <sheetName val="Adjustments"/>
      <sheetName val="Corporate Management (x)"/>
      <sheetName val="Code Allocation"/>
      <sheetName val="Precept Summary Table"/>
      <sheetName val="Capital charges"/>
      <sheetName val="FAR 0809 Budgeted"/>
      <sheetName val="FAR 0910 Budgeted"/>
      <sheetName val="Goverment Grant Postings"/>
      <sheetName val="Admin Recharge"/>
      <sheetName val="Sheet1"/>
      <sheetName val="Insurance"/>
      <sheetName val="OT 0910"/>
      <sheetName val="By Type"/>
      <sheetName val="Management Report"/>
      <sheetName val="Reserves"/>
      <sheetName val="Sheet2"/>
      <sheetName val="Reallocations"/>
      <sheetName val="Allotments"/>
      <sheetName val="Budget"/>
      <sheetName val="Annual Town Meeting Report"/>
      <sheetName val="Allotments Calcul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">
          <cell r="D4">
            <v>11367.12</v>
          </cell>
        </row>
        <row r="35">
          <cell r="D35">
            <v>-13531.67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gress"/>
      <sheetName val="I&amp;E"/>
      <sheetName val="Admin Rchg (na)"/>
      <sheetName val="Project Budget 1112 - 1213"/>
      <sheetName val="Summary of points"/>
      <sheetName val="Changes per meeting 211209"/>
      <sheetName val="Revised Rec of Cash and Reserve"/>
      <sheetName val="Rec of Reserves and Cash"/>
      <sheetName val="Possible items funded from res"/>
      <sheetName val="Sliding Scale"/>
      <sheetName val="MTFS"/>
      <sheetName val="Management"/>
      <sheetName val="Trial Balance"/>
      <sheetName val="Adjustments"/>
      <sheetName val="Corporate Management (x)"/>
      <sheetName val="Policy"/>
      <sheetName val="Reserves"/>
      <sheetName val="Subjective"/>
      <sheetName val="Salaries"/>
      <sheetName val="Recharges"/>
      <sheetName val="Debt"/>
      <sheetName val="Treasury"/>
      <sheetName val="Sheet3"/>
      <sheetName val="Code Allocation"/>
      <sheetName val="Precept Summary Table"/>
      <sheetName val="Capital charges"/>
      <sheetName val="FAR 0809 Budgeted"/>
      <sheetName val="FAR 0910 Budgeted"/>
      <sheetName val="Goverment Grant Postings"/>
      <sheetName val="Admin Recharge"/>
      <sheetName val="Sheet1"/>
      <sheetName val="Insurance"/>
      <sheetName val="OT 09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9">
          <cell r="D79">
            <v>6100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B5DC9-F03C-4707-A802-B38A8CA09643}">
  <dimension ref="A1:D241"/>
  <sheetViews>
    <sheetView tabSelected="1" workbookViewId="0">
      <selection activeCell="A115" sqref="A115"/>
    </sheetView>
  </sheetViews>
  <sheetFormatPr defaultRowHeight="14.5" x14ac:dyDescent="0.35"/>
  <cols>
    <col min="1" max="1" width="40.1796875" bestFit="1" customWidth="1"/>
    <col min="2" max="2" width="8.90625" bestFit="1" customWidth="1"/>
    <col min="3" max="3" width="10.7265625" bestFit="1" customWidth="1"/>
    <col min="4" max="4" width="8.90625" bestFit="1" customWidth="1"/>
  </cols>
  <sheetData>
    <row r="1" spans="1:4" x14ac:dyDescent="0.35">
      <c r="A1" t="s">
        <v>36</v>
      </c>
    </row>
    <row r="2" spans="1:4" x14ac:dyDescent="0.35">
      <c r="A2" t="s">
        <v>227</v>
      </c>
      <c r="B2" s="2" t="s">
        <v>0</v>
      </c>
      <c r="C2" s="2" t="s">
        <v>1</v>
      </c>
      <c r="D2" s="2" t="s">
        <v>228</v>
      </c>
    </row>
    <row r="3" spans="1:4" x14ac:dyDescent="0.35">
      <c r="B3" s="2" t="s">
        <v>2</v>
      </c>
      <c r="C3" s="2" t="s">
        <v>3</v>
      </c>
      <c r="D3" s="2" t="s">
        <v>3</v>
      </c>
    </row>
    <row r="4" spans="1:4" x14ac:dyDescent="0.35">
      <c r="B4" s="2" t="s">
        <v>4</v>
      </c>
      <c r="C4" s="2" t="s">
        <v>4</v>
      </c>
      <c r="D4" s="2" t="s">
        <v>4</v>
      </c>
    </row>
    <row r="5" spans="1:4" x14ac:dyDescent="0.35">
      <c r="A5" t="s">
        <v>5</v>
      </c>
      <c r="B5" s="1">
        <v>603813</v>
      </c>
      <c r="C5" s="1">
        <v>654307</v>
      </c>
      <c r="D5" s="1">
        <v>724429.53604747471</v>
      </c>
    </row>
    <row r="6" spans="1:4" x14ac:dyDescent="0.35">
      <c r="A6" t="s">
        <v>6</v>
      </c>
      <c r="B6" s="1">
        <v>4704</v>
      </c>
      <c r="C6" s="1">
        <v>15045</v>
      </c>
      <c r="D6" s="1">
        <v>22597.553931329676</v>
      </c>
    </row>
    <row r="7" spans="1:4" x14ac:dyDescent="0.35">
      <c r="A7" t="s">
        <v>7</v>
      </c>
      <c r="B7" s="1">
        <v>435506</v>
      </c>
      <c r="C7" s="1">
        <v>406996</v>
      </c>
      <c r="D7" s="1">
        <v>400308.11210799881</v>
      </c>
    </row>
    <row r="8" spans="1:4" x14ac:dyDescent="0.35">
      <c r="A8" t="s">
        <v>8</v>
      </c>
      <c r="B8" s="1">
        <v>33086</v>
      </c>
      <c r="C8" s="1">
        <v>68006</v>
      </c>
      <c r="D8" s="1">
        <v>55854.638710567189</v>
      </c>
    </row>
    <row r="9" spans="1:4" x14ac:dyDescent="0.35">
      <c r="A9" t="s">
        <v>9</v>
      </c>
      <c r="B9" s="1">
        <v>70179</v>
      </c>
      <c r="C9" s="1">
        <v>83330</v>
      </c>
      <c r="D9" s="1">
        <v>80019.483031446958</v>
      </c>
    </row>
    <row r="10" spans="1:4" x14ac:dyDescent="0.35">
      <c r="A10" t="s">
        <v>10</v>
      </c>
      <c r="B10" s="1">
        <v>250897</v>
      </c>
      <c r="C10" s="1">
        <v>268607</v>
      </c>
      <c r="D10" s="1">
        <v>307323.6473214163</v>
      </c>
    </row>
    <row r="11" spans="1:4" x14ac:dyDescent="0.35">
      <c r="A11" t="s">
        <v>11</v>
      </c>
      <c r="B11" s="1">
        <v>139063</v>
      </c>
      <c r="C11" s="1">
        <v>171452</v>
      </c>
      <c r="D11" s="1">
        <v>135236.86728857711</v>
      </c>
    </row>
    <row r="12" spans="1:4" x14ac:dyDescent="0.35">
      <c r="A12" s="4" t="s">
        <v>12</v>
      </c>
      <c r="B12" s="5">
        <f>SUM(B5:B11)</f>
        <v>1537248</v>
      </c>
      <c r="C12" s="5">
        <f>SUM(C5:C11)</f>
        <v>1667743</v>
      </c>
      <c r="D12" s="5">
        <f>SUM(D5:D11)</f>
        <v>1725769.8384388108</v>
      </c>
    </row>
    <row r="13" spans="1:4" x14ac:dyDescent="0.35">
      <c r="A13" t="s">
        <v>13</v>
      </c>
      <c r="B13" s="1">
        <v>1581669</v>
      </c>
      <c r="C13" s="1">
        <v>1668507</v>
      </c>
      <c r="D13" s="1">
        <v>1726115</v>
      </c>
    </row>
    <row r="14" spans="1:4" x14ac:dyDescent="0.35">
      <c r="A14" s="4" t="s">
        <v>14</v>
      </c>
      <c r="B14" s="5">
        <f>B13-B12</f>
        <v>44421</v>
      </c>
      <c r="C14" s="5">
        <f>C13-C12</f>
        <v>764</v>
      </c>
      <c r="D14" s="5">
        <f>D13-D12</f>
        <v>345.16156118921936</v>
      </c>
    </row>
    <row r="15" spans="1:4" x14ac:dyDescent="0.35">
      <c r="B15" s="1"/>
      <c r="C15" s="1"/>
      <c r="D15" s="1"/>
    </row>
    <row r="16" spans="1:4" x14ac:dyDescent="0.35">
      <c r="A16" s="4" t="s">
        <v>15</v>
      </c>
      <c r="B16" s="1"/>
      <c r="C16" s="1"/>
      <c r="D16" s="1"/>
    </row>
    <row r="17" spans="1:4" x14ac:dyDescent="0.35">
      <c r="A17" t="s">
        <v>16</v>
      </c>
      <c r="B17" s="1">
        <v>809061</v>
      </c>
      <c r="C17" s="1">
        <v>885665</v>
      </c>
      <c r="D17" s="1">
        <v>965728.32343881088</v>
      </c>
    </row>
    <row r="18" spans="1:4" x14ac:dyDescent="0.35">
      <c r="A18" t="s">
        <v>17</v>
      </c>
      <c r="B18" s="1">
        <v>570933</v>
      </c>
      <c r="C18" s="1">
        <v>579206</v>
      </c>
      <c r="D18" s="1">
        <v>597503.14</v>
      </c>
    </row>
    <row r="19" spans="1:4" x14ac:dyDescent="0.35">
      <c r="A19" t="s">
        <v>18</v>
      </c>
      <c r="B19" s="1">
        <v>315900</v>
      </c>
      <c r="C19" s="1">
        <v>325100</v>
      </c>
      <c r="D19" s="1">
        <v>345600</v>
      </c>
    </row>
    <row r="20" spans="1:4" x14ac:dyDescent="0.35">
      <c r="A20" t="s">
        <v>19</v>
      </c>
      <c r="B20" s="1">
        <v>27399</v>
      </c>
      <c r="C20" s="1">
        <v>16752</v>
      </c>
      <c r="D20" s="1">
        <v>16104.375</v>
      </c>
    </row>
    <row r="21" spans="1:4" x14ac:dyDescent="0.35">
      <c r="A21" t="s">
        <v>20</v>
      </c>
      <c r="B21" s="1">
        <v>-173689</v>
      </c>
      <c r="C21" s="1">
        <v>-138980</v>
      </c>
      <c r="D21" s="1">
        <v>-199166</v>
      </c>
    </row>
    <row r="22" spans="1:4" x14ac:dyDescent="0.35">
      <c r="A22" t="s">
        <v>21</v>
      </c>
      <c r="B22" s="1">
        <v>0</v>
      </c>
      <c r="C22" s="1">
        <v>0</v>
      </c>
      <c r="D22" s="1">
        <v>0</v>
      </c>
    </row>
    <row r="23" spans="1:4" x14ac:dyDescent="0.35">
      <c r="A23" s="4" t="s">
        <v>12</v>
      </c>
      <c r="B23" s="5">
        <f>SUM(B17:B22)</f>
        <v>1549604</v>
      </c>
      <c r="C23" s="5">
        <f t="shared" ref="C23:D23" si="0">SUM(C17:C22)</f>
        <v>1667743</v>
      </c>
      <c r="D23" s="5">
        <f t="shared" si="0"/>
        <v>1725769.8384388108</v>
      </c>
    </row>
    <row r="24" spans="1:4" x14ac:dyDescent="0.35">
      <c r="B24" s="1"/>
      <c r="C24" s="1"/>
      <c r="D24" s="1"/>
    </row>
    <row r="25" spans="1:4" x14ac:dyDescent="0.35">
      <c r="A25" s="4" t="s">
        <v>22</v>
      </c>
      <c r="B25" s="1"/>
      <c r="C25" s="1"/>
      <c r="D25" s="1"/>
    </row>
    <row r="26" spans="1:4" x14ac:dyDescent="0.35">
      <c r="A26" t="s">
        <v>23</v>
      </c>
      <c r="B26" s="1">
        <v>118287</v>
      </c>
      <c r="C26" s="1">
        <v>100000</v>
      </c>
      <c r="D26" s="1">
        <v>100000</v>
      </c>
    </row>
    <row r="27" spans="1:4" x14ac:dyDescent="0.35">
      <c r="A27" t="s">
        <v>24</v>
      </c>
      <c r="B27" s="1">
        <v>44421</v>
      </c>
      <c r="C27" s="1">
        <v>764</v>
      </c>
      <c r="D27" s="1">
        <v>345</v>
      </c>
    </row>
    <row r="28" spans="1:4" x14ac:dyDescent="0.35">
      <c r="A28" t="s">
        <v>25</v>
      </c>
      <c r="B28" s="1">
        <v>18287</v>
      </c>
      <c r="C28" s="1">
        <v>764</v>
      </c>
      <c r="D28" s="1">
        <v>345</v>
      </c>
    </row>
    <row r="29" spans="1:4" x14ac:dyDescent="0.35">
      <c r="A29" s="4" t="s">
        <v>26</v>
      </c>
      <c r="B29" s="5">
        <f>B26+B27-B28</f>
        <v>144421</v>
      </c>
      <c r="C29" s="5">
        <f t="shared" ref="C29:D29" si="1">C26+C27-C28</f>
        <v>100000</v>
      </c>
      <c r="D29" s="5">
        <f t="shared" si="1"/>
        <v>100000</v>
      </c>
    </row>
    <row r="30" spans="1:4" x14ac:dyDescent="0.35">
      <c r="B30" s="1"/>
      <c r="C30" s="1"/>
      <c r="D30" s="1"/>
    </row>
    <row r="31" spans="1:4" x14ac:dyDescent="0.35">
      <c r="A31" s="4" t="s">
        <v>27</v>
      </c>
      <c r="B31" s="1"/>
      <c r="C31" s="1"/>
      <c r="D31" s="1"/>
    </row>
    <row r="32" spans="1:4" ht="15.5" x14ac:dyDescent="0.35">
      <c r="A32" t="s">
        <v>23</v>
      </c>
      <c r="B32" s="1">
        <v>1899451.3000000003</v>
      </c>
      <c r="C32" s="6">
        <v>1323957</v>
      </c>
      <c r="D32" s="1">
        <v>1379687.65</v>
      </c>
    </row>
    <row r="33" spans="1:4" ht="15.5" x14ac:dyDescent="0.35">
      <c r="A33" t="s">
        <v>28</v>
      </c>
      <c r="B33" s="1">
        <v>440059.76</v>
      </c>
      <c r="C33" s="7">
        <v>430102</v>
      </c>
      <c r="D33" s="1">
        <v>345600</v>
      </c>
    </row>
    <row r="34" spans="1:4" ht="15.5" x14ac:dyDescent="0.35">
      <c r="A34" t="s">
        <v>29</v>
      </c>
      <c r="B34" s="1">
        <v>459767.25</v>
      </c>
      <c r="C34" s="8">
        <v>0</v>
      </c>
      <c r="D34" s="1">
        <v>0</v>
      </c>
    </row>
    <row r="35" spans="1:4" ht="15.5" x14ac:dyDescent="0.35">
      <c r="A35" t="s">
        <v>30</v>
      </c>
      <c r="B35" s="1">
        <v>1247980.4799999995</v>
      </c>
      <c r="C35" s="7">
        <v>535466</v>
      </c>
      <c r="D35" s="1">
        <v>386087</v>
      </c>
    </row>
    <row r="36" spans="1:4" x14ac:dyDescent="0.35">
      <c r="A36" s="4" t="s">
        <v>31</v>
      </c>
      <c r="B36" s="5">
        <f>B32+B33+B34-B35</f>
        <v>1551297.830000001</v>
      </c>
      <c r="C36" s="5">
        <f t="shared" ref="C36:D36" si="2">C32+C33+C34-C35</f>
        <v>1218593</v>
      </c>
      <c r="D36" s="5">
        <f t="shared" si="2"/>
        <v>1339200.6499999999</v>
      </c>
    </row>
    <row r="37" spans="1:4" x14ac:dyDescent="0.35">
      <c r="B37" s="1"/>
      <c r="C37" s="1"/>
      <c r="D37" s="1"/>
    </row>
    <row r="38" spans="1:4" x14ac:dyDescent="0.35">
      <c r="A38" s="4" t="s">
        <v>32</v>
      </c>
      <c r="B38" s="5">
        <f>B29+B36</f>
        <v>1695718.830000001</v>
      </c>
      <c r="C38" s="5">
        <f t="shared" ref="C38:D38" si="3">C29+C36</f>
        <v>1318593</v>
      </c>
      <c r="D38" s="5">
        <f t="shared" si="3"/>
        <v>1439200.65</v>
      </c>
    </row>
    <row r="39" spans="1:4" x14ac:dyDescent="0.35">
      <c r="B39" s="1"/>
      <c r="C39" s="1"/>
      <c r="D39" s="1"/>
    </row>
    <row r="40" spans="1:4" x14ac:dyDescent="0.35">
      <c r="A40" t="s">
        <v>33</v>
      </c>
      <c r="B40" s="1">
        <v>7823.3</v>
      </c>
      <c r="C40" s="1">
        <v>8091.3</v>
      </c>
      <c r="D40" s="1">
        <v>8206.7000000000007</v>
      </c>
    </row>
    <row r="41" spans="1:4" x14ac:dyDescent="0.35">
      <c r="A41" t="s">
        <v>34</v>
      </c>
      <c r="B41" s="1">
        <v>202.17</v>
      </c>
      <c r="C41" s="1">
        <v>206.21</v>
      </c>
      <c r="D41" s="1">
        <v>210.33</v>
      </c>
    </row>
    <row r="42" spans="1:4" x14ac:dyDescent="0.35">
      <c r="A42" t="s">
        <v>35</v>
      </c>
      <c r="B42" s="1">
        <v>128000</v>
      </c>
      <c r="C42" s="1">
        <v>56000</v>
      </c>
      <c r="D42" s="1">
        <v>42000</v>
      </c>
    </row>
    <row r="45" spans="1:4" x14ac:dyDescent="0.35">
      <c r="B45" s="2" t="str">
        <f>B2</f>
        <v>2022/23</v>
      </c>
      <c r="C45" s="2" t="str">
        <f>C2</f>
        <v>2023/24</v>
      </c>
      <c r="D45" s="2" t="str">
        <f>D2</f>
        <v>2024/25</v>
      </c>
    </row>
    <row r="46" spans="1:4" x14ac:dyDescent="0.35">
      <c r="B46" s="2" t="s">
        <v>2</v>
      </c>
      <c r="C46" s="2" t="s">
        <v>3</v>
      </c>
      <c r="D46" s="2" t="s">
        <v>3</v>
      </c>
    </row>
    <row r="47" spans="1:4" x14ac:dyDescent="0.35">
      <c r="A47" s="4" t="s">
        <v>37</v>
      </c>
      <c r="B47" s="2" t="s">
        <v>4</v>
      </c>
      <c r="C47" s="2" t="s">
        <v>4</v>
      </c>
      <c r="D47" s="2" t="s">
        <v>4</v>
      </c>
    </row>
    <row r="48" spans="1:4" x14ac:dyDescent="0.35">
      <c r="A48" t="s">
        <v>38</v>
      </c>
      <c r="B48" s="1">
        <v>11367.12</v>
      </c>
      <c r="C48" s="1">
        <v>10000</v>
      </c>
      <c r="D48" s="1">
        <v>11000</v>
      </c>
    </row>
    <row r="49" spans="1:4" x14ac:dyDescent="0.35">
      <c r="A49" t="s">
        <v>39</v>
      </c>
      <c r="B49" s="1">
        <v>6480.6</v>
      </c>
      <c r="C49" s="1">
        <v>6762.6</v>
      </c>
      <c r="D49" s="1">
        <v>6800</v>
      </c>
    </row>
    <row r="50" spans="1:4" x14ac:dyDescent="0.35">
      <c r="A50" t="s">
        <v>40</v>
      </c>
      <c r="B50" s="1">
        <v>3873</v>
      </c>
      <c r="C50" s="1">
        <v>3900</v>
      </c>
      <c r="D50" s="1">
        <v>3900</v>
      </c>
    </row>
    <row r="51" spans="1:4" x14ac:dyDescent="0.35">
      <c r="A51" t="s">
        <v>41</v>
      </c>
      <c r="B51" s="1">
        <v>18425.580000000002</v>
      </c>
      <c r="C51" s="1">
        <v>18500</v>
      </c>
      <c r="D51" s="1">
        <v>20671</v>
      </c>
    </row>
    <row r="52" spans="1:4" x14ac:dyDescent="0.35">
      <c r="A52" t="s">
        <v>42</v>
      </c>
      <c r="B52" s="1">
        <v>22521.85</v>
      </c>
      <c r="C52" s="1">
        <v>20200</v>
      </c>
      <c r="D52" s="1">
        <v>20200</v>
      </c>
    </row>
    <row r="53" spans="1:4" x14ac:dyDescent="0.35">
      <c r="A53" t="s">
        <v>43</v>
      </c>
      <c r="B53" s="1">
        <v>79223.23</v>
      </c>
      <c r="C53" s="1">
        <v>70400</v>
      </c>
      <c r="D53" s="1">
        <v>55400</v>
      </c>
    </row>
    <row r="54" spans="1:4" x14ac:dyDescent="0.35">
      <c r="A54" t="s">
        <v>229</v>
      </c>
      <c r="B54" s="1">
        <v>0</v>
      </c>
      <c r="C54" s="1"/>
      <c r="D54" s="1">
        <v>30000</v>
      </c>
    </row>
    <row r="55" spans="1:4" x14ac:dyDescent="0.35">
      <c r="A55" t="s">
        <v>44</v>
      </c>
      <c r="B55" s="1">
        <v>5000</v>
      </c>
      <c r="C55" s="1">
        <v>5000</v>
      </c>
      <c r="D55" s="1">
        <v>5100</v>
      </c>
    </row>
    <row r="56" spans="1:4" x14ac:dyDescent="0.35">
      <c r="A56" t="s">
        <v>45</v>
      </c>
      <c r="B56" s="1">
        <v>6261.03</v>
      </c>
      <c r="C56" s="1">
        <v>6000</v>
      </c>
      <c r="D56" s="1">
        <v>6089</v>
      </c>
    </row>
    <row r="57" spans="1:4" x14ac:dyDescent="0.35">
      <c r="A57" t="s">
        <v>46</v>
      </c>
      <c r="B57" s="1">
        <v>3100</v>
      </c>
      <c r="C57" s="1">
        <v>3300</v>
      </c>
      <c r="D57" s="1">
        <v>3366</v>
      </c>
    </row>
    <row r="58" spans="1:4" x14ac:dyDescent="0.35">
      <c r="A58" t="s">
        <v>47</v>
      </c>
      <c r="B58" s="1">
        <v>62471</v>
      </c>
      <c r="C58" s="1">
        <v>63835.880575380244</v>
      </c>
      <c r="D58" s="1">
        <v>56156.43950206595</v>
      </c>
    </row>
    <row r="59" spans="1:4" x14ac:dyDescent="0.35">
      <c r="A59" t="s">
        <v>48</v>
      </c>
      <c r="B59" s="1">
        <v>398646</v>
      </c>
      <c r="C59" s="1">
        <v>426788.53624762502</v>
      </c>
      <c r="D59" s="1">
        <v>495313.09654540883</v>
      </c>
    </row>
    <row r="60" spans="1:4" x14ac:dyDescent="0.35">
      <c r="A60" t="s">
        <v>230</v>
      </c>
      <c r="B60" s="1">
        <v>0</v>
      </c>
      <c r="C60" s="1">
        <v>30000</v>
      </c>
      <c r="D60" s="1">
        <v>20000</v>
      </c>
    </row>
    <row r="61" spans="1:4" x14ac:dyDescent="0.35">
      <c r="A61" t="s">
        <v>49</v>
      </c>
      <c r="B61" s="1">
        <v>10000</v>
      </c>
      <c r="C61" s="1">
        <v>11000</v>
      </c>
      <c r="D61" s="1">
        <v>11000</v>
      </c>
    </row>
    <row r="62" spans="1:4" x14ac:dyDescent="0.35">
      <c r="A62" t="s">
        <v>231</v>
      </c>
      <c r="B62" s="1">
        <v>0</v>
      </c>
      <c r="C62" s="1"/>
      <c r="D62" s="1">
        <v>2000</v>
      </c>
    </row>
    <row r="63" spans="1:4" x14ac:dyDescent="0.35">
      <c r="A63" t="s">
        <v>50</v>
      </c>
      <c r="B63" s="1">
        <v>5300</v>
      </c>
      <c r="C63" s="1">
        <v>8000</v>
      </c>
      <c r="D63" s="1">
        <v>9000</v>
      </c>
    </row>
    <row r="64" spans="1:4" x14ac:dyDescent="0.35">
      <c r="A64" s="4" t="s">
        <v>51</v>
      </c>
      <c r="B64" s="5">
        <f>SUM(B48:B63)</f>
        <v>632669.41</v>
      </c>
      <c r="C64" s="5">
        <f t="shared" ref="C64:D64" si="4">SUM(C48:C63)</f>
        <v>683687.01682300528</v>
      </c>
      <c r="D64" s="5">
        <f t="shared" si="4"/>
        <v>755995.53604747471</v>
      </c>
    </row>
    <row r="65" spans="1:4" x14ac:dyDescent="0.35">
      <c r="B65" s="1"/>
      <c r="C65" s="1"/>
      <c r="D65" s="1"/>
    </row>
    <row r="66" spans="1:4" x14ac:dyDescent="0.35">
      <c r="A66" t="s">
        <v>52</v>
      </c>
      <c r="B66" s="1">
        <v>-6754.09</v>
      </c>
      <c r="C66" s="1">
        <v>-4500</v>
      </c>
      <c r="D66" s="1">
        <v>-5500</v>
      </c>
    </row>
    <row r="67" spans="1:4" x14ac:dyDescent="0.35">
      <c r="A67" t="s">
        <v>53</v>
      </c>
      <c r="B67" s="1">
        <v>-901.78</v>
      </c>
      <c r="C67" s="1">
        <v>-1000</v>
      </c>
      <c r="D67" s="1">
        <v>-1000</v>
      </c>
    </row>
    <row r="68" spans="1:4" x14ac:dyDescent="0.35">
      <c r="A68" t="s">
        <v>54</v>
      </c>
      <c r="B68" s="1">
        <v>-632</v>
      </c>
      <c r="C68" s="1">
        <v>-630</v>
      </c>
      <c r="D68" s="1">
        <v>-630</v>
      </c>
    </row>
    <row r="69" spans="1:4" x14ac:dyDescent="0.35">
      <c r="A69" t="s">
        <v>55</v>
      </c>
      <c r="B69" s="1">
        <v>-6360</v>
      </c>
      <c r="C69" s="1">
        <v>-6400</v>
      </c>
      <c r="D69" s="1">
        <v>-6360</v>
      </c>
    </row>
    <row r="70" spans="1:4" x14ac:dyDescent="0.35">
      <c r="A70" t="s">
        <v>56</v>
      </c>
      <c r="B70" s="1">
        <v>0</v>
      </c>
      <c r="C70" s="1">
        <v>-4500</v>
      </c>
      <c r="D70" s="1">
        <v>-4500</v>
      </c>
    </row>
    <row r="71" spans="1:4" x14ac:dyDescent="0.35">
      <c r="A71" t="s">
        <v>57</v>
      </c>
      <c r="B71" s="1">
        <v>-2146.25</v>
      </c>
      <c r="C71" s="1">
        <v>-1500</v>
      </c>
      <c r="D71" s="1">
        <v>-1750</v>
      </c>
    </row>
    <row r="72" spans="1:4" x14ac:dyDescent="0.35">
      <c r="A72" t="s">
        <v>58</v>
      </c>
      <c r="B72" s="1">
        <v>-1409.95</v>
      </c>
      <c r="C72" s="1">
        <v>-1300</v>
      </c>
      <c r="D72" s="1">
        <v>-1326</v>
      </c>
    </row>
    <row r="73" spans="1:4" x14ac:dyDescent="0.35">
      <c r="A73" t="s">
        <v>59</v>
      </c>
      <c r="B73" s="1">
        <v>-1530.74</v>
      </c>
      <c r="C73" s="1">
        <v>-1000</v>
      </c>
      <c r="D73" s="1">
        <v>-1300</v>
      </c>
    </row>
    <row r="74" spans="1:4" x14ac:dyDescent="0.35">
      <c r="A74" t="s">
        <v>60</v>
      </c>
      <c r="B74" s="1">
        <v>-6032.93</v>
      </c>
      <c r="C74" s="1">
        <v>-5500</v>
      </c>
      <c r="D74" s="1">
        <v>-5500</v>
      </c>
    </row>
    <row r="75" spans="1:4" x14ac:dyDescent="0.35">
      <c r="A75" t="s">
        <v>61</v>
      </c>
      <c r="B75" s="1">
        <v>-3088.47</v>
      </c>
      <c r="C75" s="1">
        <v>-3050</v>
      </c>
      <c r="D75" s="1">
        <v>-3700</v>
      </c>
    </row>
    <row r="76" spans="1:4" x14ac:dyDescent="0.35">
      <c r="A76" s="4" t="s">
        <v>62</v>
      </c>
      <c r="B76" s="5">
        <f>SUM(B66:B75)</f>
        <v>-28856.210000000003</v>
      </c>
      <c r="C76" s="5">
        <f t="shared" ref="C76:D76" si="5">SUM(C66:C75)</f>
        <v>-29380</v>
      </c>
      <c r="D76" s="5">
        <f t="shared" si="5"/>
        <v>-31566</v>
      </c>
    </row>
    <row r="77" spans="1:4" x14ac:dyDescent="0.35">
      <c r="A77" s="4" t="s">
        <v>63</v>
      </c>
      <c r="B77" s="5">
        <f>B64+B76</f>
        <v>603813.20000000007</v>
      </c>
      <c r="C77" s="5">
        <f t="shared" ref="C77:D77" si="6">C64+C76</f>
        <v>654307.01682300528</v>
      </c>
      <c r="D77" s="5">
        <f t="shared" si="6"/>
        <v>724429.53604747471</v>
      </c>
    </row>
    <row r="78" spans="1:4" x14ac:dyDescent="0.35">
      <c r="B78" s="1"/>
      <c r="C78" s="1"/>
      <c r="D78" s="1"/>
    </row>
    <row r="79" spans="1:4" x14ac:dyDescent="0.35">
      <c r="A79" s="4" t="s">
        <v>64</v>
      </c>
      <c r="B79" s="1"/>
      <c r="C79" s="1"/>
      <c r="D79" s="1"/>
    </row>
    <row r="80" spans="1:4" x14ac:dyDescent="0.35">
      <c r="A80" t="s">
        <v>39</v>
      </c>
      <c r="B80" s="1">
        <v>3973.86</v>
      </c>
      <c r="C80" s="1">
        <v>2500</v>
      </c>
      <c r="D80" s="1">
        <v>3000</v>
      </c>
    </row>
    <row r="81" spans="1:4" x14ac:dyDescent="0.35">
      <c r="A81" t="s">
        <v>65</v>
      </c>
      <c r="B81" s="1">
        <v>1119</v>
      </c>
      <c r="C81" s="1">
        <v>1200</v>
      </c>
      <c r="D81" s="1">
        <v>1185</v>
      </c>
    </row>
    <row r="82" spans="1:4" x14ac:dyDescent="0.35">
      <c r="A82" t="s">
        <v>66</v>
      </c>
      <c r="B82" s="1">
        <v>2791.93</v>
      </c>
      <c r="C82" s="1">
        <v>205</v>
      </c>
      <c r="D82" s="1">
        <v>205</v>
      </c>
    </row>
    <row r="83" spans="1:4" x14ac:dyDescent="0.35">
      <c r="A83" t="s">
        <v>67</v>
      </c>
      <c r="B83" s="1">
        <v>55</v>
      </c>
      <c r="C83" s="1">
        <v>55</v>
      </c>
      <c r="D83" s="1">
        <v>55</v>
      </c>
    </row>
    <row r="84" spans="1:4" x14ac:dyDescent="0.35">
      <c r="A84" t="s">
        <v>47</v>
      </c>
      <c r="B84" s="1">
        <v>4048</v>
      </c>
      <c r="C84" s="1">
        <v>12407.54472191029</v>
      </c>
      <c r="D84" s="1">
        <v>12923.712451834263</v>
      </c>
    </row>
    <row r="85" spans="1:4" x14ac:dyDescent="0.35">
      <c r="A85" t="s">
        <v>48</v>
      </c>
      <c r="B85" s="1">
        <v>6248</v>
      </c>
      <c r="C85" s="1">
        <v>13177.386124503455</v>
      </c>
      <c r="D85" s="1">
        <v>20228.841479495411</v>
      </c>
    </row>
    <row r="86" spans="1:4" x14ac:dyDescent="0.35">
      <c r="A86" s="4" t="s">
        <v>51</v>
      </c>
      <c r="B86" s="5">
        <f>SUM(B80:B85)</f>
        <v>18235.79</v>
      </c>
      <c r="C86" s="5">
        <f t="shared" ref="C86:D86" si="7">SUM(C80:C85)</f>
        <v>29544.930846413743</v>
      </c>
      <c r="D86" s="5">
        <f t="shared" si="7"/>
        <v>37597.553931329676</v>
      </c>
    </row>
    <row r="87" spans="1:4" ht="15.5" x14ac:dyDescent="0.35">
      <c r="A87" t="s">
        <v>68</v>
      </c>
      <c r="B87" s="9">
        <f>'[1]310323'!$D$35</f>
        <v>-13531.67</v>
      </c>
      <c r="C87" s="1">
        <v>-14500</v>
      </c>
      <c r="D87" s="1">
        <v>-15000</v>
      </c>
    </row>
    <row r="88" spans="1:4" x14ac:dyDescent="0.35">
      <c r="A88" s="4" t="s">
        <v>63</v>
      </c>
      <c r="B88" s="5">
        <f>B86+B87</f>
        <v>4704.1200000000008</v>
      </c>
      <c r="C88" s="5">
        <f t="shared" ref="C88:D88" si="8">C86+C87</f>
        <v>15044.930846413743</v>
      </c>
      <c r="D88" s="5">
        <f t="shared" si="8"/>
        <v>22597.553931329676</v>
      </c>
    </row>
    <row r="89" spans="1:4" x14ac:dyDescent="0.35">
      <c r="B89" s="1"/>
      <c r="C89" s="1"/>
      <c r="D89" s="1"/>
    </row>
    <row r="90" spans="1:4" x14ac:dyDescent="0.35">
      <c r="B90" s="3" t="str">
        <f>B2</f>
        <v>2022/23</v>
      </c>
      <c r="C90" s="3" t="str">
        <f>C2</f>
        <v>2023/24</v>
      </c>
      <c r="D90" s="3" t="str">
        <f>D2</f>
        <v>2024/25</v>
      </c>
    </row>
    <row r="91" spans="1:4" x14ac:dyDescent="0.35">
      <c r="B91" s="3" t="s">
        <v>2</v>
      </c>
      <c r="C91" s="3" t="s">
        <v>3</v>
      </c>
      <c r="D91" s="3" t="s">
        <v>3</v>
      </c>
    </row>
    <row r="92" spans="1:4" x14ac:dyDescent="0.35">
      <c r="A92" s="4" t="s">
        <v>69</v>
      </c>
      <c r="B92" s="3" t="s">
        <v>4</v>
      </c>
      <c r="C92" s="3" t="s">
        <v>4</v>
      </c>
      <c r="D92" s="3" t="s">
        <v>4</v>
      </c>
    </row>
    <row r="93" spans="1:4" x14ac:dyDescent="0.35">
      <c r="A93" t="s">
        <v>70</v>
      </c>
      <c r="B93" s="1">
        <v>44168</v>
      </c>
      <c r="C93" s="1">
        <v>59277.351351351354</v>
      </c>
      <c r="D93" s="1">
        <v>49122.462162162163</v>
      </c>
    </row>
    <row r="94" spans="1:4" x14ac:dyDescent="0.35">
      <c r="A94" t="s">
        <v>71</v>
      </c>
      <c r="B94" s="1">
        <v>5612</v>
      </c>
      <c r="C94" s="1">
        <v>0</v>
      </c>
      <c r="D94" s="1">
        <v>0</v>
      </c>
    </row>
    <row r="95" spans="1:4" x14ac:dyDescent="0.35">
      <c r="A95" t="s">
        <v>72</v>
      </c>
      <c r="B95" s="1">
        <v>2537</v>
      </c>
      <c r="C95" s="1">
        <v>3572.1188108108113</v>
      </c>
      <c r="D95" s="1">
        <v>3310.234718918919</v>
      </c>
    </row>
    <row r="96" spans="1:4" x14ac:dyDescent="0.35">
      <c r="A96" t="s">
        <v>73</v>
      </c>
      <c r="B96" s="1">
        <v>9871</v>
      </c>
      <c r="C96" s="1">
        <v>13041.017297297298</v>
      </c>
      <c r="D96" s="1">
        <v>10806.941675675675</v>
      </c>
    </row>
    <row r="97" spans="1:4" x14ac:dyDescent="0.35">
      <c r="A97" t="s">
        <v>74</v>
      </c>
      <c r="B97" s="1">
        <v>13293</v>
      </c>
      <c r="C97" s="1"/>
      <c r="D97" s="1">
        <v>14332</v>
      </c>
    </row>
    <row r="98" spans="1:4" x14ac:dyDescent="0.35">
      <c r="A98" t="s">
        <v>75</v>
      </c>
      <c r="B98" s="1">
        <v>0</v>
      </c>
      <c r="C98" s="1">
        <v>500</v>
      </c>
      <c r="D98" s="1">
        <v>200</v>
      </c>
    </row>
    <row r="99" spans="1:4" x14ac:dyDescent="0.35">
      <c r="A99" t="s">
        <v>76</v>
      </c>
      <c r="B99" s="1">
        <v>14909</v>
      </c>
      <c r="C99" s="1">
        <v>16500</v>
      </c>
      <c r="D99" s="1">
        <v>16500</v>
      </c>
    </row>
    <row r="100" spans="1:4" x14ac:dyDescent="0.35">
      <c r="A100" t="s">
        <v>41</v>
      </c>
      <c r="B100" s="1">
        <v>13387</v>
      </c>
      <c r="C100" s="1">
        <v>9600</v>
      </c>
      <c r="D100" s="1">
        <v>9600</v>
      </c>
    </row>
    <row r="101" spans="1:4" x14ac:dyDescent="0.35">
      <c r="A101" t="s">
        <v>77</v>
      </c>
      <c r="B101" s="1">
        <v>1107</v>
      </c>
      <c r="C101" s="1">
        <v>372</v>
      </c>
      <c r="D101" s="1">
        <v>0</v>
      </c>
    </row>
    <row r="102" spans="1:4" x14ac:dyDescent="0.35">
      <c r="A102" t="s">
        <v>47</v>
      </c>
      <c r="B102" s="1">
        <v>45548</v>
      </c>
      <c r="C102" s="1">
        <v>20180.940309465499</v>
      </c>
      <c r="D102" s="1">
        <v>17564.603292669792</v>
      </c>
    </row>
    <row r="103" spans="1:4" x14ac:dyDescent="0.35">
      <c r="A103" t="s">
        <v>48</v>
      </c>
      <c r="B103" s="1">
        <v>10474</v>
      </c>
      <c r="C103" s="1">
        <v>13952.270215060158</v>
      </c>
      <c r="D103" s="1">
        <v>7871.8702585722685</v>
      </c>
    </row>
    <row r="104" spans="1:4" x14ac:dyDescent="0.35">
      <c r="A104" t="s">
        <v>78</v>
      </c>
      <c r="B104" s="1">
        <v>0</v>
      </c>
      <c r="C104" s="1">
        <v>260000</v>
      </c>
      <c r="D104" s="1">
        <v>260000</v>
      </c>
    </row>
    <row r="105" spans="1:4" x14ac:dyDescent="0.35">
      <c r="A105" t="s">
        <v>79</v>
      </c>
      <c r="B105" s="1">
        <v>274600</v>
      </c>
      <c r="C105" s="1">
        <v>10000</v>
      </c>
      <c r="D105" s="1">
        <v>12500</v>
      </c>
    </row>
    <row r="106" spans="1:4" x14ac:dyDescent="0.35">
      <c r="A106" s="4" t="s">
        <v>51</v>
      </c>
      <c r="B106" s="5">
        <f>SUM(B93:B105)</f>
        <v>435506</v>
      </c>
      <c r="C106" s="5">
        <f t="shared" ref="C106:D106" si="9">SUM(C93:C105)</f>
        <v>406995.69798398513</v>
      </c>
      <c r="D106" s="5">
        <f t="shared" si="9"/>
        <v>401808.11210799881</v>
      </c>
    </row>
    <row r="107" spans="1:4" x14ac:dyDescent="0.35">
      <c r="A107" s="4"/>
      <c r="B107" s="5"/>
      <c r="C107" s="5"/>
      <c r="D107" s="5"/>
    </row>
    <row r="108" spans="1:4" x14ac:dyDescent="0.35">
      <c r="A108" t="s">
        <v>232</v>
      </c>
      <c r="B108" s="1">
        <v>0</v>
      </c>
      <c r="C108" s="1">
        <v>0</v>
      </c>
      <c r="D108" s="1">
        <v>-1500</v>
      </c>
    </row>
    <row r="109" spans="1:4" x14ac:dyDescent="0.35">
      <c r="A109" s="4" t="s">
        <v>63</v>
      </c>
      <c r="B109" s="5">
        <f>B106+B108</f>
        <v>435506</v>
      </c>
      <c r="C109" s="5">
        <f t="shared" ref="C109:D109" si="10">C106+C108</f>
        <v>406995.69798398513</v>
      </c>
      <c r="D109" s="5">
        <f t="shared" si="10"/>
        <v>400308.11210799881</v>
      </c>
    </row>
    <row r="110" spans="1:4" x14ac:dyDescent="0.35">
      <c r="B110" s="1"/>
      <c r="C110" s="1"/>
      <c r="D110" s="1"/>
    </row>
    <row r="111" spans="1:4" x14ac:dyDescent="0.35">
      <c r="A111" s="4" t="s">
        <v>81</v>
      </c>
      <c r="B111" s="1"/>
      <c r="C111" s="1"/>
      <c r="D111" s="1"/>
    </row>
    <row r="112" spans="1:4" ht="15.5" x14ac:dyDescent="0.35">
      <c r="A112" t="s">
        <v>38</v>
      </c>
      <c r="B112" s="1">
        <v>405.47</v>
      </c>
      <c r="C112" s="9">
        <v>3000</v>
      </c>
      <c r="D112" s="1">
        <v>1000</v>
      </c>
    </row>
    <row r="113" spans="1:4" ht="15.5" x14ac:dyDescent="0.35">
      <c r="A113" t="s">
        <v>82</v>
      </c>
      <c r="B113" s="1">
        <v>763.54</v>
      </c>
      <c r="C113" s="9">
        <v>650</v>
      </c>
      <c r="D113" s="1">
        <v>650</v>
      </c>
    </row>
    <row r="114" spans="1:4" ht="15.5" x14ac:dyDescent="0.35">
      <c r="A114" t="s">
        <v>41</v>
      </c>
      <c r="B114" s="1">
        <v>8532.9</v>
      </c>
      <c r="C114" s="9">
        <v>8550</v>
      </c>
      <c r="D114" s="1">
        <v>7730</v>
      </c>
    </row>
    <row r="115" spans="1:4" ht="15.5" x14ac:dyDescent="0.35">
      <c r="A115" t="s">
        <v>83</v>
      </c>
      <c r="B115" s="1">
        <v>5579.9</v>
      </c>
      <c r="C115" s="9">
        <v>3700</v>
      </c>
      <c r="D115" s="1">
        <v>3774</v>
      </c>
    </row>
    <row r="116" spans="1:4" ht="15.5" x14ac:dyDescent="0.35">
      <c r="A116" t="s">
        <v>84</v>
      </c>
      <c r="B116" s="1">
        <v>14404.26</v>
      </c>
      <c r="C116" s="9">
        <v>20070</v>
      </c>
      <c r="D116" s="1">
        <v>22471</v>
      </c>
    </row>
    <row r="117" spans="1:4" ht="15.5" x14ac:dyDescent="0.35">
      <c r="A117" t="s">
        <v>47</v>
      </c>
      <c r="B117" s="1">
        <v>28839</v>
      </c>
      <c r="C117" s="9">
        <v>44416.976166766341</v>
      </c>
      <c r="D117" s="1">
        <v>45653.960133989654</v>
      </c>
    </row>
    <row r="118" spans="1:4" ht="15.5" x14ac:dyDescent="0.35">
      <c r="A118" t="s">
        <v>48</v>
      </c>
      <c r="B118" s="1">
        <v>44008</v>
      </c>
      <c r="C118" s="9">
        <v>35519.12664524369</v>
      </c>
      <c r="D118" s="1">
        <v>38475.678576577528</v>
      </c>
    </row>
    <row r="119" spans="1:4" ht="15.5" x14ac:dyDescent="0.35">
      <c r="A119" t="s">
        <v>85</v>
      </c>
      <c r="B119" s="1">
        <v>6100</v>
      </c>
      <c r="C119" s="9">
        <v>6100</v>
      </c>
      <c r="D119" s="1">
        <v>6100</v>
      </c>
    </row>
    <row r="120" spans="1:4" x14ac:dyDescent="0.35">
      <c r="A120" s="4" t="s">
        <v>51</v>
      </c>
      <c r="B120" s="5">
        <f>SUM(B112:B119)</f>
        <v>108633.07</v>
      </c>
      <c r="C120" s="5">
        <f t="shared" ref="C120:D120" si="11">SUM(C112:C119)</f>
        <v>122006.10281201004</v>
      </c>
      <c r="D120" s="5">
        <f t="shared" si="11"/>
        <v>125854.63871056719</v>
      </c>
    </row>
    <row r="121" spans="1:4" x14ac:dyDescent="0.35">
      <c r="B121" s="1"/>
      <c r="C121" s="1"/>
      <c r="D121" s="1"/>
    </row>
    <row r="122" spans="1:4" x14ac:dyDescent="0.35">
      <c r="A122" t="s">
        <v>86</v>
      </c>
      <c r="B122" s="1">
        <v>-39520</v>
      </c>
      <c r="C122" s="1">
        <v>-27000</v>
      </c>
      <c r="D122" s="1">
        <v>-35000</v>
      </c>
    </row>
    <row r="123" spans="1:4" x14ac:dyDescent="0.35">
      <c r="A123" t="s">
        <v>87</v>
      </c>
      <c r="B123" s="1">
        <v>-36027</v>
      </c>
      <c r="C123" s="1">
        <v>-27000</v>
      </c>
      <c r="D123" s="1">
        <v>-35000</v>
      </c>
    </row>
    <row r="124" spans="1:4" x14ac:dyDescent="0.35">
      <c r="A124" s="4" t="s">
        <v>62</v>
      </c>
      <c r="B124" s="5">
        <f>B122+B123</f>
        <v>-75547</v>
      </c>
      <c r="C124" s="5">
        <f t="shared" ref="C124:D124" si="12">C122+C123</f>
        <v>-54000</v>
      </c>
      <c r="D124" s="5">
        <f t="shared" si="12"/>
        <v>-70000</v>
      </c>
    </row>
    <row r="125" spans="1:4" x14ac:dyDescent="0.35">
      <c r="A125" s="4" t="s">
        <v>63</v>
      </c>
      <c r="B125" s="5">
        <f>B120+B124</f>
        <v>33086.070000000007</v>
      </c>
      <c r="C125" s="5">
        <f t="shared" ref="C125:D125" si="13">C120+C124</f>
        <v>68006.102812010038</v>
      </c>
      <c r="D125" s="5">
        <f t="shared" si="13"/>
        <v>55854.638710567189</v>
      </c>
    </row>
    <row r="126" spans="1:4" x14ac:dyDescent="0.35">
      <c r="B126" s="1"/>
      <c r="C126" s="1"/>
      <c r="D126" s="1"/>
    </row>
    <row r="127" spans="1:4" x14ac:dyDescent="0.35">
      <c r="B127" s="3" t="str">
        <f>B2</f>
        <v>2022/23</v>
      </c>
      <c r="C127" s="3" t="str">
        <f>C2</f>
        <v>2023/24</v>
      </c>
      <c r="D127" s="3" t="str">
        <f>D2</f>
        <v>2024/25</v>
      </c>
    </row>
    <row r="128" spans="1:4" x14ac:dyDescent="0.35">
      <c r="B128" s="3" t="s">
        <v>2</v>
      </c>
      <c r="C128" s="3" t="s">
        <v>3</v>
      </c>
      <c r="D128" s="3" t="s">
        <v>3</v>
      </c>
    </row>
    <row r="129" spans="1:4" x14ac:dyDescent="0.35">
      <c r="A129" s="4" t="s">
        <v>88</v>
      </c>
      <c r="B129" s="3" t="s">
        <v>4</v>
      </c>
      <c r="C129" s="3" t="s">
        <v>4</v>
      </c>
      <c r="D129" s="3" t="s">
        <v>4</v>
      </c>
    </row>
    <row r="130" spans="1:4" x14ac:dyDescent="0.35">
      <c r="A130" t="s">
        <v>89</v>
      </c>
      <c r="B130" s="1">
        <v>12958</v>
      </c>
      <c r="C130" s="1">
        <v>12500</v>
      </c>
      <c r="D130" s="1">
        <v>12500</v>
      </c>
    </row>
    <row r="131" spans="1:4" x14ac:dyDescent="0.35">
      <c r="A131" t="s">
        <v>90</v>
      </c>
      <c r="B131" s="1">
        <v>4900</v>
      </c>
      <c r="C131" s="1">
        <v>5000</v>
      </c>
      <c r="D131" s="1">
        <v>5000</v>
      </c>
    </row>
    <row r="132" spans="1:4" x14ac:dyDescent="0.35">
      <c r="A132" t="s">
        <v>91</v>
      </c>
      <c r="B132" s="1">
        <v>10267</v>
      </c>
      <c r="C132" s="1">
        <v>10500</v>
      </c>
      <c r="D132" s="1">
        <v>10000</v>
      </c>
    </row>
    <row r="133" spans="1:4" x14ac:dyDescent="0.35">
      <c r="A133" t="s">
        <v>92</v>
      </c>
      <c r="B133" s="1">
        <v>8500</v>
      </c>
      <c r="C133" s="1">
        <v>8500</v>
      </c>
      <c r="D133" s="1">
        <v>8500</v>
      </c>
    </row>
    <row r="134" spans="1:4" x14ac:dyDescent="0.35">
      <c r="A134" t="s">
        <v>80</v>
      </c>
      <c r="B134" s="1">
        <v>5944</v>
      </c>
      <c r="C134" s="1">
        <v>10000</v>
      </c>
      <c r="D134" s="1">
        <v>10000</v>
      </c>
    </row>
    <row r="135" spans="1:4" x14ac:dyDescent="0.35">
      <c r="A135" t="s">
        <v>93</v>
      </c>
      <c r="B135" s="1">
        <v>0</v>
      </c>
      <c r="C135" s="1">
        <v>2000</v>
      </c>
      <c r="D135" s="1">
        <v>0</v>
      </c>
    </row>
    <row r="136" spans="1:4" x14ac:dyDescent="0.35">
      <c r="A136" t="s">
        <v>233</v>
      </c>
      <c r="B136" s="1">
        <v>7000</v>
      </c>
      <c r="C136" s="1">
        <v>0</v>
      </c>
      <c r="D136" s="1">
        <v>7547</v>
      </c>
    </row>
    <row r="137" spans="1:4" x14ac:dyDescent="0.35">
      <c r="A137" t="s">
        <v>234</v>
      </c>
      <c r="B137" s="1">
        <v>4938</v>
      </c>
      <c r="C137" s="1">
        <v>16000</v>
      </c>
      <c r="D137" s="1">
        <v>9000</v>
      </c>
    </row>
    <row r="138" spans="1:4" x14ac:dyDescent="0.35">
      <c r="A138" t="s">
        <v>94</v>
      </c>
      <c r="B138" s="1">
        <v>367</v>
      </c>
      <c r="C138" s="1">
        <v>3000</v>
      </c>
      <c r="D138" s="1">
        <v>1000</v>
      </c>
    </row>
    <row r="139" spans="1:4" x14ac:dyDescent="0.35">
      <c r="A139" t="s">
        <v>95</v>
      </c>
      <c r="B139" s="1">
        <v>15306</v>
      </c>
      <c r="C139" s="1">
        <v>15830</v>
      </c>
      <c r="D139" s="1">
        <v>16472</v>
      </c>
    </row>
    <row r="140" spans="1:4" x14ac:dyDescent="0.35">
      <c r="A140" s="4" t="s">
        <v>63</v>
      </c>
      <c r="B140" s="5">
        <f>SUM(B130:B139)</f>
        <v>70180</v>
      </c>
      <c r="C140" s="5">
        <f t="shared" ref="C140:D140" si="14">SUM(C130:C139)</f>
        <v>83330</v>
      </c>
      <c r="D140" s="5">
        <f t="shared" si="14"/>
        <v>80019</v>
      </c>
    </row>
    <row r="141" spans="1:4" x14ac:dyDescent="0.35">
      <c r="B141" s="1"/>
      <c r="C141" s="1"/>
      <c r="D141" s="1"/>
    </row>
    <row r="142" spans="1:4" x14ac:dyDescent="0.35">
      <c r="A142" s="4" t="s">
        <v>96</v>
      </c>
      <c r="B142" s="1"/>
      <c r="C142" s="1"/>
      <c r="D142" s="1"/>
    </row>
    <row r="143" spans="1:4" x14ac:dyDescent="0.35">
      <c r="A143" t="s">
        <v>70</v>
      </c>
      <c r="B143" s="1">
        <v>261092.9</v>
      </c>
      <c r="C143" s="1">
        <v>308936.9243243243</v>
      </c>
      <c r="D143" s="1">
        <v>363178.89754054055</v>
      </c>
    </row>
    <row r="144" spans="1:4" x14ac:dyDescent="0.35">
      <c r="A144" t="s">
        <v>71</v>
      </c>
      <c r="B144" s="1">
        <v>8761.2900000000009</v>
      </c>
      <c r="C144" s="1">
        <v>6000</v>
      </c>
      <c r="D144" s="1">
        <v>6000</v>
      </c>
    </row>
    <row r="145" spans="1:4" x14ac:dyDescent="0.35">
      <c r="A145" t="s">
        <v>72</v>
      </c>
      <c r="B145" s="1">
        <v>21827.37</v>
      </c>
      <c r="C145" s="1">
        <v>26784.271556756757</v>
      </c>
      <c r="D145" s="1">
        <v>31887.231860594598</v>
      </c>
    </row>
    <row r="146" spans="1:4" x14ac:dyDescent="0.35">
      <c r="A146" t="s">
        <v>73</v>
      </c>
      <c r="B146" s="1">
        <v>56145.51</v>
      </c>
      <c r="C146" s="1">
        <v>67966.123351351358</v>
      </c>
      <c r="D146" s="1">
        <v>79899.357458918908</v>
      </c>
    </row>
    <row r="147" spans="1:4" x14ac:dyDescent="0.35">
      <c r="A147" t="s">
        <v>97</v>
      </c>
      <c r="B147" s="1">
        <v>37546.29</v>
      </c>
      <c r="C147" s="1"/>
      <c r="D147" s="1"/>
    </row>
    <row r="148" spans="1:4" x14ac:dyDescent="0.35">
      <c r="A148" t="s">
        <v>98</v>
      </c>
      <c r="B148" s="1">
        <v>508.42</v>
      </c>
      <c r="C148" s="1">
        <v>2000</v>
      </c>
      <c r="D148" s="1">
        <v>2500</v>
      </c>
    </row>
    <row r="149" spans="1:4" x14ac:dyDescent="0.35">
      <c r="A149" t="s">
        <v>99</v>
      </c>
      <c r="B149" s="1">
        <v>345</v>
      </c>
      <c r="C149" s="1">
        <v>400</v>
      </c>
      <c r="D149" s="1">
        <v>400</v>
      </c>
    </row>
    <row r="150" spans="1:4" x14ac:dyDescent="0.35">
      <c r="A150" t="s">
        <v>100</v>
      </c>
      <c r="B150" s="1">
        <v>7634.61</v>
      </c>
      <c r="C150" s="1">
        <v>13700</v>
      </c>
      <c r="D150" s="1">
        <v>13974</v>
      </c>
    </row>
    <row r="151" spans="1:4" x14ac:dyDescent="0.35">
      <c r="A151" t="s">
        <v>101</v>
      </c>
      <c r="B151" s="1">
        <v>14612.99</v>
      </c>
      <c r="C151" s="1">
        <v>13500</v>
      </c>
      <c r="D151" s="1">
        <v>13770</v>
      </c>
    </row>
    <row r="152" spans="1:4" x14ac:dyDescent="0.35">
      <c r="A152" t="s">
        <v>102</v>
      </c>
      <c r="B152" s="1">
        <v>2232.58</v>
      </c>
      <c r="C152" s="1">
        <v>2850</v>
      </c>
      <c r="D152" s="1">
        <v>2500</v>
      </c>
    </row>
    <row r="153" spans="1:4" x14ac:dyDescent="0.35">
      <c r="A153" t="s">
        <v>103</v>
      </c>
      <c r="B153" s="1">
        <v>8145.29</v>
      </c>
      <c r="C153" s="1">
        <v>9000</v>
      </c>
      <c r="D153" s="1">
        <v>9180</v>
      </c>
    </row>
    <row r="154" spans="1:4" x14ac:dyDescent="0.35">
      <c r="A154" t="s">
        <v>104</v>
      </c>
      <c r="B154" s="1">
        <v>8567.77</v>
      </c>
      <c r="C154" s="1">
        <v>7500</v>
      </c>
      <c r="D154" s="1">
        <v>7900</v>
      </c>
    </row>
    <row r="155" spans="1:4" x14ac:dyDescent="0.35">
      <c r="A155" t="s">
        <v>105</v>
      </c>
      <c r="B155" s="1">
        <v>10929.68</v>
      </c>
      <c r="C155" s="1">
        <v>9600</v>
      </c>
      <c r="D155" s="1">
        <v>9700</v>
      </c>
    </row>
    <row r="156" spans="1:4" x14ac:dyDescent="0.35">
      <c r="A156" t="s">
        <v>106</v>
      </c>
      <c r="B156" s="1">
        <v>1125.47</v>
      </c>
      <c r="C156" s="1">
        <v>1200</v>
      </c>
      <c r="D156" s="1">
        <v>1000</v>
      </c>
    </row>
    <row r="157" spans="1:4" x14ac:dyDescent="0.35">
      <c r="A157" t="s">
        <v>107</v>
      </c>
      <c r="B157" s="1"/>
      <c r="C157" s="1">
        <v>0</v>
      </c>
      <c r="D157" s="1">
        <v>0</v>
      </c>
    </row>
    <row r="158" spans="1:4" x14ac:dyDescent="0.35">
      <c r="A158" t="s">
        <v>108</v>
      </c>
      <c r="B158" s="1">
        <v>19900</v>
      </c>
      <c r="C158" s="1">
        <v>20000</v>
      </c>
      <c r="D158" s="1">
        <v>20000</v>
      </c>
    </row>
    <row r="159" spans="1:4" x14ac:dyDescent="0.35">
      <c r="A159" s="4" t="s">
        <v>109</v>
      </c>
      <c r="B159" s="5">
        <f>SUM(B143:B158)</f>
        <v>459375.16999999993</v>
      </c>
      <c r="C159" s="5">
        <f t="shared" ref="C159:D159" si="15">SUM(C143:C158)</f>
        <v>489437.3192324324</v>
      </c>
      <c r="D159" s="5">
        <f t="shared" si="15"/>
        <v>561889.48686005408</v>
      </c>
    </row>
    <row r="160" spans="1:4" x14ac:dyDescent="0.35">
      <c r="A160" t="s">
        <v>110</v>
      </c>
      <c r="B160" s="1"/>
      <c r="C160" s="1"/>
      <c r="D160" s="1"/>
    </row>
    <row r="161" spans="1:4" x14ac:dyDescent="0.35">
      <c r="A161" t="s">
        <v>111</v>
      </c>
      <c r="B161" s="1">
        <v>398646</v>
      </c>
      <c r="C161" s="1">
        <v>426788.53624762502</v>
      </c>
      <c r="D161" s="1">
        <v>495313.09654540883</v>
      </c>
    </row>
    <row r="162" spans="1:4" x14ac:dyDescent="0.35">
      <c r="A162" t="s">
        <v>6</v>
      </c>
      <c r="B162" s="1">
        <v>6248</v>
      </c>
      <c r="C162" s="1">
        <v>13177.386124503455</v>
      </c>
      <c r="D162" s="1">
        <v>20228.841479495411</v>
      </c>
    </row>
    <row r="163" spans="1:4" x14ac:dyDescent="0.35">
      <c r="A163" t="s">
        <v>8</v>
      </c>
      <c r="B163" s="1">
        <v>44008</v>
      </c>
      <c r="C163" s="1">
        <v>35519.12664524369</v>
      </c>
      <c r="D163" s="1">
        <v>38475.678576577528</v>
      </c>
    </row>
    <row r="164" spans="1:4" x14ac:dyDescent="0.35">
      <c r="A164" t="s">
        <v>7</v>
      </c>
      <c r="B164" s="1">
        <v>10474</v>
      </c>
      <c r="C164" s="1">
        <v>13952.270215060158</v>
      </c>
      <c r="D164" s="1">
        <v>7871.8702585722685</v>
      </c>
    </row>
    <row r="165" spans="1:4" x14ac:dyDescent="0.35">
      <c r="A165" s="4" t="s">
        <v>112</v>
      </c>
      <c r="B165" s="5">
        <f>SUM(B161:B164)</f>
        <v>459376</v>
      </c>
      <c r="C165" s="5">
        <f t="shared" ref="C165:D165" si="16">SUM(C161:C164)</f>
        <v>489437.31923243229</v>
      </c>
      <c r="D165" s="5">
        <f t="shared" si="16"/>
        <v>561889.48686005408</v>
      </c>
    </row>
    <row r="167" spans="1:4" x14ac:dyDescent="0.35">
      <c r="B167" s="2" t="str">
        <f>B2</f>
        <v>2022/23</v>
      </c>
      <c r="C167" s="2" t="str">
        <f>C2</f>
        <v>2023/24</v>
      </c>
      <c r="D167" s="2" t="str">
        <f>D2</f>
        <v>2024/25</v>
      </c>
    </row>
    <row r="168" spans="1:4" x14ac:dyDescent="0.35">
      <c r="B168" s="2" t="s">
        <v>2</v>
      </c>
      <c r="C168" s="2" t="s">
        <v>3</v>
      </c>
      <c r="D168" s="2" t="s">
        <v>3</v>
      </c>
    </row>
    <row r="169" spans="1:4" x14ac:dyDescent="0.35">
      <c r="A169" s="4" t="s">
        <v>113</v>
      </c>
      <c r="B169" s="2" t="s">
        <v>4</v>
      </c>
      <c r="C169" s="2" t="s">
        <v>4</v>
      </c>
      <c r="D169" s="2" t="s">
        <v>4</v>
      </c>
    </row>
    <row r="170" spans="1:4" x14ac:dyDescent="0.35">
      <c r="A170" t="s">
        <v>114</v>
      </c>
      <c r="B170" s="1">
        <v>22617.599999999999</v>
      </c>
      <c r="C170" s="1">
        <v>23500</v>
      </c>
      <c r="D170" s="1">
        <v>24440</v>
      </c>
    </row>
    <row r="171" spans="1:4" x14ac:dyDescent="0.35">
      <c r="A171" t="s">
        <v>115</v>
      </c>
      <c r="B171" s="1">
        <v>25</v>
      </c>
      <c r="C171" s="1">
        <v>400</v>
      </c>
      <c r="D171" s="1">
        <v>2500</v>
      </c>
    </row>
    <row r="172" spans="1:4" x14ac:dyDescent="0.35">
      <c r="A172" t="s">
        <v>116</v>
      </c>
      <c r="B172" s="1">
        <v>1963.03</v>
      </c>
      <c r="C172" s="1">
        <v>1000</v>
      </c>
      <c r="D172" s="1">
        <v>1000</v>
      </c>
    </row>
    <row r="173" spans="1:4" x14ac:dyDescent="0.35">
      <c r="A173" t="s">
        <v>117</v>
      </c>
      <c r="B173" s="1">
        <v>11031.75</v>
      </c>
      <c r="C173" s="1">
        <v>12850</v>
      </c>
      <c r="D173" s="1">
        <v>13107</v>
      </c>
    </row>
    <row r="174" spans="1:4" x14ac:dyDescent="0.35">
      <c r="A174" t="s">
        <v>118</v>
      </c>
      <c r="B174" s="1">
        <v>552.34</v>
      </c>
      <c r="C174" s="1">
        <v>600</v>
      </c>
      <c r="D174" s="1">
        <v>600</v>
      </c>
    </row>
    <row r="175" spans="1:4" x14ac:dyDescent="0.35">
      <c r="A175" t="s">
        <v>235</v>
      </c>
      <c r="B175" s="1">
        <v>0</v>
      </c>
      <c r="C175" s="1">
        <v>0</v>
      </c>
      <c r="D175" s="1">
        <v>5000</v>
      </c>
    </row>
    <row r="176" spans="1:4" x14ac:dyDescent="0.35">
      <c r="A176" t="s">
        <v>236</v>
      </c>
      <c r="B176" s="1">
        <v>0</v>
      </c>
      <c r="C176" s="1">
        <v>0</v>
      </c>
      <c r="D176" s="1">
        <v>15000</v>
      </c>
    </row>
    <row r="177" spans="1:4" x14ac:dyDescent="0.35">
      <c r="A177" t="s">
        <v>119</v>
      </c>
      <c r="B177" s="1">
        <v>125.23</v>
      </c>
      <c r="C177" s="1">
        <v>408</v>
      </c>
      <c r="D177" s="1">
        <v>420</v>
      </c>
    </row>
    <row r="178" spans="1:4" x14ac:dyDescent="0.35">
      <c r="A178" t="s">
        <v>120</v>
      </c>
      <c r="B178" s="1">
        <v>208.15</v>
      </c>
      <c r="C178" s="1">
        <v>600</v>
      </c>
      <c r="D178" s="1">
        <v>1000</v>
      </c>
    </row>
    <row r="179" spans="1:4" x14ac:dyDescent="0.35">
      <c r="A179" t="s">
        <v>47</v>
      </c>
      <c r="B179" s="1">
        <v>214374</v>
      </c>
      <c r="C179" s="1">
        <v>229248.9148168987</v>
      </c>
      <c r="D179" s="1">
        <v>244256.64732141633</v>
      </c>
    </row>
    <row r="180" spans="1:4" x14ac:dyDescent="0.35">
      <c r="A180" s="4" t="s">
        <v>63</v>
      </c>
      <c r="B180" s="5">
        <f>SUM(B170:B179)</f>
        <v>250897.1</v>
      </c>
      <c r="C180" s="5">
        <f t="shared" ref="C180:D180" si="17">SUM(C170:C179)</f>
        <v>268606.9148168987</v>
      </c>
      <c r="D180" s="5">
        <f t="shared" si="17"/>
        <v>307323.6473214163</v>
      </c>
    </row>
    <row r="181" spans="1:4" x14ac:dyDescent="0.35">
      <c r="A181" s="4"/>
      <c r="B181" s="5"/>
      <c r="C181" s="5"/>
      <c r="D181" s="5"/>
    </row>
    <row r="182" spans="1:4" x14ac:dyDescent="0.35">
      <c r="A182" s="4" t="s">
        <v>121</v>
      </c>
      <c r="B182" s="5"/>
      <c r="C182" s="5"/>
      <c r="D182" s="5"/>
    </row>
    <row r="183" spans="1:4" x14ac:dyDescent="0.35">
      <c r="A183" t="s">
        <v>122</v>
      </c>
      <c r="B183" s="1">
        <v>8000</v>
      </c>
      <c r="C183" s="1">
        <v>8000</v>
      </c>
      <c r="D183" s="1">
        <v>8000</v>
      </c>
    </row>
    <row r="184" spans="1:4" x14ac:dyDescent="0.35">
      <c r="A184" t="s">
        <v>123</v>
      </c>
      <c r="B184" s="1">
        <v>8600</v>
      </c>
      <c r="C184" s="1">
        <v>8600</v>
      </c>
      <c r="D184" s="1">
        <v>8600</v>
      </c>
    </row>
    <row r="185" spans="1:4" x14ac:dyDescent="0.35">
      <c r="A185" t="s">
        <v>124</v>
      </c>
      <c r="B185" s="1">
        <v>54700</v>
      </c>
      <c r="C185" s="1">
        <v>10000</v>
      </c>
      <c r="D185" s="1">
        <v>5000</v>
      </c>
    </row>
    <row r="186" spans="1:4" x14ac:dyDescent="0.35">
      <c r="A186" t="s">
        <v>125</v>
      </c>
      <c r="B186" s="1">
        <v>0</v>
      </c>
      <c r="C186" s="1">
        <v>0</v>
      </c>
      <c r="D186" s="1">
        <v>0</v>
      </c>
    </row>
    <row r="187" spans="1:4" x14ac:dyDescent="0.35">
      <c r="A187" t="s">
        <v>126</v>
      </c>
      <c r="B187" s="1">
        <v>3000</v>
      </c>
      <c r="C187" s="1">
        <v>3000</v>
      </c>
      <c r="D187" s="1">
        <v>3000</v>
      </c>
    </row>
    <row r="188" spans="1:4" x14ac:dyDescent="0.35">
      <c r="A188" t="s">
        <v>127</v>
      </c>
      <c r="B188" s="1">
        <v>8000</v>
      </c>
      <c r="C188" s="1">
        <v>8887</v>
      </c>
      <c r="D188" s="1">
        <v>9064.74</v>
      </c>
    </row>
    <row r="189" spans="1:4" x14ac:dyDescent="0.35">
      <c r="A189" t="s">
        <v>128</v>
      </c>
      <c r="B189" s="1">
        <v>21200</v>
      </c>
      <c r="C189" s="1">
        <v>21200</v>
      </c>
      <c r="D189" s="1">
        <v>21200</v>
      </c>
    </row>
    <row r="190" spans="1:4" x14ac:dyDescent="0.35">
      <c r="A190" t="s">
        <v>237</v>
      </c>
      <c r="B190" s="1">
        <v>0</v>
      </c>
      <c r="C190" s="1">
        <v>0</v>
      </c>
      <c r="D190" s="1"/>
    </row>
    <row r="191" spans="1:4" x14ac:dyDescent="0.35">
      <c r="A191" t="s">
        <v>129</v>
      </c>
      <c r="B191" s="1">
        <v>9177.27</v>
      </c>
      <c r="C191" s="1">
        <v>15000</v>
      </c>
      <c r="D191" s="1">
        <v>12000</v>
      </c>
    </row>
    <row r="192" spans="1:4" x14ac:dyDescent="0.35">
      <c r="A192" t="s">
        <v>130</v>
      </c>
      <c r="B192" s="1">
        <v>5480</v>
      </c>
      <c r="C192" s="1">
        <v>5500</v>
      </c>
      <c r="D192" s="1">
        <v>5500</v>
      </c>
    </row>
    <row r="193" spans="1:4" x14ac:dyDescent="0.35">
      <c r="A193" t="s">
        <v>131</v>
      </c>
      <c r="B193" s="1">
        <v>27399.38</v>
      </c>
      <c r="C193" s="1">
        <v>16751.875</v>
      </c>
      <c r="D193" s="1">
        <v>16104.375</v>
      </c>
    </row>
    <row r="194" spans="1:4" x14ac:dyDescent="0.35">
      <c r="A194" t="s">
        <v>132</v>
      </c>
      <c r="B194" s="1">
        <v>47572</v>
      </c>
      <c r="C194" s="1">
        <v>113813.09876649349</v>
      </c>
      <c r="D194" s="1">
        <v>126067.75228857712</v>
      </c>
    </row>
    <row r="195" spans="1:4" x14ac:dyDescent="0.35">
      <c r="A195" s="4" t="s">
        <v>51</v>
      </c>
      <c r="B195" s="5">
        <f>SUM(B183:B194)</f>
        <v>193128.65</v>
      </c>
      <c r="C195" s="5">
        <f t="shared" ref="C195:D195" si="18">SUM(C183:C194)</f>
        <v>210751.97376649349</v>
      </c>
      <c r="D195" s="5">
        <f t="shared" si="18"/>
        <v>214536.86728857711</v>
      </c>
    </row>
    <row r="196" spans="1:4" x14ac:dyDescent="0.35">
      <c r="A196" t="s">
        <v>133</v>
      </c>
      <c r="B196" s="1">
        <v>-29479</v>
      </c>
      <c r="C196" s="1">
        <v>-20000</v>
      </c>
      <c r="D196" s="1">
        <v>-50000</v>
      </c>
    </row>
    <row r="197" spans="1:4" x14ac:dyDescent="0.35">
      <c r="A197" t="s">
        <v>134</v>
      </c>
      <c r="B197" s="1">
        <v>-4300</v>
      </c>
      <c r="C197" s="1">
        <v>-4300</v>
      </c>
      <c r="D197" s="1">
        <v>-4300</v>
      </c>
    </row>
    <row r="198" spans="1:4" x14ac:dyDescent="0.35">
      <c r="A198" t="s">
        <v>135</v>
      </c>
      <c r="B198" s="1">
        <v>-20287</v>
      </c>
      <c r="C198" s="1">
        <v>-15000</v>
      </c>
      <c r="D198" s="1">
        <v>-25000</v>
      </c>
    </row>
    <row r="199" spans="1:4" x14ac:dyDescent="0.35">
      <c r="A199" s="4" t="s">
        <v>62</v>
      </c>
      <c r="B199" s="5">
        <f>B196+B197+B198</f>
        <v>-54066</v>
      </c>
      <c r="C199" s="5">
        <f t="shared" ref="C199:D199" si="19">C196+C197+C198</f>
        <v>-39300</v>
      </c>
      <c r="D199" s="5">
        <f t="shared" si="19"/>
        <v>-79300</v>
      </c>
    </row>
    <row r="200" spans="1:4" x14ac:dyDescent="0.35">
      <c r="A200" s="4" t="s">
        <v>63</v>
      </c>
      <c r="B200" s="5">
        <f>B195+B199</f>
        <v>139062.65</v>
      </c>
      <c r="C200" s="5">
        <f t="shared" ref="C200:D200" si="20">C195+C199</f>
        <v>171451.97376649349</v>
      </c>
      <c r="D200" s="5">
        <f t="shared" si="20"/>
        <v>135236.86728857711</v>
      </c>
    </row>
    <row r="202" spans="1:4" x14ac:dyDescent="0.35">
      <c r="B202" s="2" t="str">
        <f>B2</f>
        <v>2022/23</v>
      </c>
      <c r="C202" s="2" t="str">
        <f>C2</f>
        <v>2023/24</v>
      </c>
      <c r="D202" s="2" t="str">
        <f>D2</f>
        <v>2024/25</v>
      </c>
    </row>
    <row r="203" spans="1:4" x14ac:dyDescent="0.35">
      <c r="B203" s="2" t="s">
        <v>2</v>
      </c>
      <c r="C203" s="2" t="s">
        <v>3</v>
      </c>
      <c r="D203" s="2" t="s">
        <v>3</v>
      </c>
    </row>
    <row r="204" spans="1:4" x14ac:dyDescent="0.35">
      <c r="A204" s="4" t="s">
        <v>136</v>
      </c>
      <c r="B204" s="2" t="s">
        <v>4</v>
      </c>
      <c r="C204" s="2" t="s">
        <v>4</v>
      </c>
      <c r="D204" s="2" t="s">
        <v>4</v>
      </c>
    </row>
    <row r="205" spans="1:4" x14ac:dyDescent="0.35">
      <c r="A205" t="s">
        <v>70</v>
      </c>
      <c r="B205" s="1">
        <v>241210.68</v>
      </c>
      <c r="C205" s="1">
        <v>303041.19</v>
      </c>
      <c r="D205" s="1">
        <v>318852.6495</v>
      </c>
    </row>
    <row r="206" spans="1:4" x14ac:dyDescent="0.35">
      <c r="A206" t="s">
        <v>137</v>
      </c>
      <c r="B206" s="1">
        <v>23655.37</v>
      </c>
      <c r="C206" s="1">
        <v>30377.067840000003</v>
      </c>
      <c r="D206" s="1">
        <v>32522.965632000003</v>
      </c>
    </row>
    <row r="207" spans="1:4" x14ac:dyDescent="0.35">
      <c r="A207" t="s">
        <v>138</v>
      </c>
      <c r="B207" s="1">
        <v>49833.22</v>
      </c>
      <c r="C207" s="1">
        <v>66669.061799999996</v>
      </c>
      <c r="D207" s="1">
        <v>70147.582890000005</v>
      </c>
    </row>
    <row r="208" spans="1:4" x14ac:dyDescent="0.35">
      <c r="A208" t="s">
        <v>75</v>
      </c>
      <c r="B208" s="1">
        <v>5207.84</v>
      </c>
      <c r="C208" s="1">
        <v>7000</v>
      </c>
      <c r="D208" s="1">
        <v>8000</v>
      </c>
    </row>
    <row r="209" spans="1:4" x14ac:dyDescent="0.35">
      <c r="A209" t="s">
        <v>139</v>
      </c>
      <c r="B209" s="1">
        <v>1921.96</v>
      </c>
      <c r="C209" s="1">
        <v>2500</v>
      </c>
      <c r="D209" s="1">
        <v>3000</v>
      </c>
    </row>
    <row r="210" spans="1:4" x14ac:dyDescent="0.35">
      <c r="A210" t="s">
        <v>140</v>
      </c>
      <c r="B210" s="1">
        <v>27790.59</v>
      </c>
      <c r="C210" s="1"/>
      <c r="D210" s="1"/>
    </row>
    <row r="211" spans="1:4" x14ac:dyDescent="0.35">
      <c r="A211" t="s">
        <v>141</v>
      </c>
      <c r="B211" s="1">
        <v>2842.56</v>
      </c>
      <c r="C211" s="1">
        <v>3800</v>
      </c>
      <c r="D211" s="1">
        <v>3800</v>
      </c>
    </row>
    <row r="212" spans="1:4" x14ac:dyDescent="0.35">
      <c r="A212" t="s">
        <v>142</v>
      </c>
      <c r="B212" s="1">
        <v>26.83</v>
      </c>
      <c r="C212" s="1">
        <v>1000</v>
      </c>
      <c r="D212" s="1">
        <v>750</v>
      </c>
    </row>
    <row r="213" spans="1:4" x14ac:dyDescent="0.35">
      <c r="A213" t="s">
        <v>41</v>
      </c>
      <c r="B213" s="1">
        <v>7235.5</v>
      </c>
      <c r="C213" s="1">
        <v>7236</v>
      </c>
      <c r="D213" s="1">
        <v>5614</v>
      </c>
    </row>
    <row r="214" spans="1:4" x14ac:dyDescent="0.35">
      <c r="A214" t="s">
        <v>143</v>
      </c>
      <c r="B214" s="1">
        <v>685.52</v>
      </c>
      <c r="C214" s="1">
        <v>2000</v>
      </c>
      <c r="D214" s="1">
        <v>0</v>
      </c>
    </row>
    <row r="215" spans="1:4" x14ac:dyDescent="0.35">
      <c r="A215" t="s">
        <v>38</v>
      </c>
      <c r="B215" s="1">
        <v>3624.26</v>
      </c>
      <c r="C215" s="1">
        <v>4500</v>
      </c>
      <c r="D215" s="1">
        <v>4500</v>
      </c>
    </row>
    <row r="216" spans="1:4" x14ac:dyDescent="0.35">
      <c r="A216" t="s">
        <v>39</v>
      </c>
      <c r="B216" s="1">
        <v>352.48</v>
      </c>
      <c r="C216" s="1">
        <v>550</v>
      </c>
      <c r="D216" s="1">
        <v>550</v>
      </c>
    </row>
    <row r="217" spans="1:4" x14ac:dyDescent="0.35">
      <c r="A217" t="s">
        <v>76</v>
      </c>
      <c r="B217" s="1">
        <v>831.18</v>
      </c>
      <c r="C217" s="1">
        <v>3400</v>
      </c>
      <c r="D217" s="1">
        <v>3400</v>
      </c>
    </row>
    <row r="218" spans="1:4" x14ac:dyDescent="0.35">
      <c r="A218" t="s">
        <v>144</v>
      </c>
      <c r="B218" s="1">
        <v>8215.9500000000007</v>
      </c>
      <c r="C218" s="1">
        <v>8670</v>
      </c>
      <c r="D218" s="1">
        <v>8843.4</v>
      </c>
    </row>
    <row r="219" spans="1:4" x14ac:dyDescent="0.35">
      <c r="A219" t="s">
        <v>145</v>
      </c>
      <c r="B219" s="1">
        <v>3225</v>
      </c>
      <c r="C219" s="1">
        <v>3225</v>
      </c>
      <c r="D219" s="1">
        <v>3800</v>
      </c>
    </row>
    <row r="220" spans="1:4" x14ac:dyDescent="0.35">
      <c r="A220" t="s">
        <v>146</v>
      </c>
      <c r="B220" s="1">
        <v>1697.86</v>
      </c>
      <c r="C220" s="1">
        <v>500</v>
      </c>
      <c r="D220" s="1">
        <v>500</v>
      </c>
    </row>
    <row r="221" spans="1:4" x14ac:dyDescent="0.35">
      <c r="A221" t="s">
        <v>147</v>
      </c>
      <c r="B221" s="1">
        <v>29418.31</v>
      </c>
      <c r="C221" s="1">
        <v>34000</v>
      </c>
      <c r="D221" s="1">
        <v>35000</v>
      </c>
    </row>
    <row r="222" spans="1:4" x14ac:dyDescent="0.35">
      <c r="A222" t="s">
        <v>148</v>
      </c>
      <c r="B222" s="1">
        <v>738.71</v>
      </c>
      <c r="C222" s="1">
        <v>1000</v>
      </c>
      <c r="D222" s="1">
        <v>1000</v>
      </c>
    </row>
    <row r="223" spans="1:4" x14ac:dyDescent="0.35">
      <c r="A223" t="s">
        <v>149</v>
      </c>
      <c r="B223" s="1">
        <v>4568.58</v>
      </c>
      <c r="C223" s="1">
        <v>5415</v>
      </c>
      <c r="D223" s="1">
        <v>5415</v>
      </c>
    </row>
    <row r="224" spans="1:4" x14ac:dyDescent="0.35">
      <c r="A224" t="s">
        <v>150</v>
      </c>
      <c r="B224" s="1">
        <v>3917.33</v>
      </c>
      <c r="C224" s="1">
        <v>10500</v>
      </c>
      <c r="D224" s="1">
        <v>12000</v>
      </c>
    </row>
    <row r="225" spans="1:4" x14ac:dyDescent="0.35">
      <c r="A225" t="s">
        <v>151</v>
      </c>
      <c r="B225" s="1"/>
      <c r="C225" s="1">
        <v>3000</v>
      </c>
      <c r="D225" s="1">
        <v>0</v>
      </c>
    </row>
    <row r="226" spans="1:4" x14ac:dyDescent="0.35">
      <c r="A226" t="s">
        <v>106</v>
      </c>
      <c r="B226" s="1">
        <v>1718.03</v>
      </c>
      <c r="C226" s="1">
        <v>2000</v>
      </c>
      <c r="D226" s="1">
        <v>2000</v>
      </c>
    </row>
    <row r="227" spans="1:4" x14ac:dyDescent="0.35">
      <c r="A227" t="s">
        <v>152</v>
      </c>
      <c r="B227" s="1">
        <v>625.91</v>
      </c>
      <c r="C227" s="1">
        <v>600</v>
      </c>
      <c r="D227" s="1">
        <v>600</v>
      </c>
    </row>
    <row r="228" spans="1:4" x14ac:dyDescent="0.35">
      <c r="A228" t="s">
        <v>153</v>
      </c>
      <c r="B228" s="1">
        <v>501.05</v>
      </c>
      <c r="C228" s="1">
        <v>550</v>
      </c>
      <c r="D228" s="1">
        <v>600</v>
      </c>
    </row>
    <row r="229" spans="1:4" x14ac:dyDescent="0.35">
      <c r="A229" s="4" t="s">
        <v>51</v>
      </c>
      <c r="B229" s="5">
        <f>SUM(B205:B228)</f>
        <v>419844.72000000015</v>
      </c>
      <c r="C229" s="5">
        <f t="shared" ref="C229:D229" si="21">SUM(C205:C228)</f>
        <v>501533.31964</v>
      </c>
      <c r="D229" s="5">
        <f t="shared" si="21"/>
        <v>520895.59802200005</v>
      </c>
    </row>
    <row r="230" spans="1:4" x14ac:dyDescent="0.35">
      <c r="A230" t="s">
        <v>154</v>
      </c>
      <c r="B230" s="1">
        <v>-1688</v>
      </c>
      <c r="C230" s="1">
        <v>-1800</v>
      </c>
      <c r="D230" s="1">
        <v>-1800</v>
      </c>
    </row>
    <row r="231" spans="1:4" x14ac:dyDescent="0.35">
      <c r="A231" s="4" t="s">
        <v>155</v>
      </c>
      <c r="B231" s="5">
        <f>B229+B230</f>
        <v>418156.72000000015</v>
      </c>
      <c r="C231" s="5">
        <f t="shared" ref="C231:D231" si="22">C229+C230</f>
        <v>499733.31964</v>
      </c>
      <c r="D231" s="5">
        <f t="shared" si="22"/>
        <v>519095.59802200005</v>
      </c>
    </row>
    <row r="232" spans="1:4" x14ac:dyDescent="0.35">
      <c r="B232" s="1"/>
      <c r="C232" s="1"/>
      <c r="D232" s="1"/>
    </row>
    <row r="233" spans="1:4" x14ac:dyDescent="0.35">
      <c r="A233" t="s">
        <v>110</v>
      </c>
      <c r="B233" s="1"/>
      <c r="C233" s="1"/>
      <c r="D233" s="1"/>
    </row>
    <row r="234" spans="1:4" x14ac:dyDescent="0.35">
      <c r="A234" t="s">
        <v>156</v>
      </c>
      <c r="B234" s="1">
        <v>214374</v>
      </c>
      <c r="C234" s="1">
        <v>229249</v>
      </c>
      <c r="D234" s="1">
        <v>244256.64732141633</v>
      </c>
    </row>
    <row r="235" spans="1:4" x14ac:dyDescent="0.35">
      <c r="A235" t="s">
        <v>6</v>
      </c>
      <c r="B235" s="1">
        <v>4048</v>
      </c>
      <c r="C235" s="1">
        <v>12408</v>
      </c>
      <c r="D235" s="1">
        <v>12923.712451834263</v>
      </c>
    </row>
    <row r="236" spans="1:4" x14ac:dyDescent="0.35">
      <c r="A236" t="s">
        <v>157</v>
      </c>
      <c r="B236" s="1">
        <v>47572</v>
      </c>
      <c r="C236" s="1">
        <v>113813</v>
      </c>
      <c r="D236" s="1">
        <v>126067.75228857712</v>
      </c>
    </row>
    <row r="237" spans="1:4" x14ac:dyDescent="0.35">
      <c r="A237" t="s">
        <v>8</v>
      </c>
      <c r="B237" s="1">
        <v>28839</v>
      </c>
      <c r="C237" s="1">
        <v>44417</v>
      </c>
      <c r="D237" s="1">
        <v>45653.960133989654</v>
      </c>
    </row>
    <row r="238" spans="1:4" x14ac:dyDescent="0.35">
      <c r="A238" t="s">
        <v>5</v>
      </c>
      <c r="B238" s="1">
        <v>62471</v>
      </c>
      <c r="C238" s="1">
        <v>63836</v>
      </c>
      <c r="D238" s="1">
        <v>56156.43950206595</v>
      </c>
    </row>
    <row r="239" spans="1:4" x14ac:dyDescent="0.35">
      <c r="A239" t="s">
        <v>7</v>
      </c>
      <c r="B239" s="1">
        <v>45548</v>
      </c>
      <c r="C239" s="1">
        <v>20181</v>
      </c>
      <c r="D239" s="1">
        <v>17564.603292669792</v>
      </c>
    </row>
    <row r="240" spans="1:4" x14ac:dyDescent="0.35">
      <c r="A240" t="s">
        <v>158</v>
      </c>
      <c r="B240" s="1">
        <v>15306</v>
      </c>
      <c r="C240" s="1">
        <v>15830</v>
      </c>
      <c r="D240" s="1">
        <v>16472.483031446962</v>
      </c>
    </row>
    <row r="241" spans="2:4" x14ac:dyDescent="0.35">
      <c r="B241" s="5">
        <f>SUM(B234:B240)</f>
        <v>418158</v>
      </c>
      <c r="C241" s="5">
        <f t="shared" ref="C241:D241" si="23">SUM(C234:C240)</f>
        <v>499734</v>
      </c>
      <c r="D241" s="5">
        <f t="shared" si="23"/>
        <v>519095.59802200005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DD01D-A205-4B6D-A235-B11598D55B67}">
  <dimension ref="A2:F40"/>
  <sheetViews>
    <sheetView topLeftCell="A22" workbookViewId="0">
      <selection activeCell="A32" sqref="A32"/>
    </sheetView>
  </sheetViews>
  <sheetFormatPr defaultRowHeight="14.5" x14ac:dyDescent="0.35"/>
  <cols>
    <col min="1" max="1" width="41.81640625" customWidth="1"/>
  </cols>
  <sheetData>
    <row r="2" spans="1:6" x14ac:dyDescent="0.35">
      <c r="A2" s="4" t="s">
        <v>159</v>
      </c>
      <c r="B2" s="2" t="s">
        <v>160</v>
      </c>
      <c r="C2" s="2" t="s">
        <v>161</v>
      </c>
      <c r="D2" s="2" t="s">
        <v>162</v>
      </c>
      <c r="E2" s="2" t="s">
        <v>238</v>
      </c>
      <c r="F2" s="2" t="s">
        <v>163</v>
      </c>
    </row>
    <row r="3" spans="1:6" x14ac:dyDescent="0.35">
      <c r="A3" s="4" t="s">
        <v>164</v>
      </c>
      <c r="B3" s="2" t="s">
        <v>165</v>
      </c>
      <c r="C3" s="2" t="s">
        <v>165</v>
      </c>
      <c r="D3" s="2" t="s">
        <v>165</v>
      </c>
      <c r="E3" s="2" t="s">
        <v>165</v>
      </c>
      <c r="F3" s="2" t="s">
        <v>166</v>
      </c>
    </row>
    <row r="4" spans="1:6" x14ac:dyDescent="0.35">
      <c r="A4" t="s">
        <v>16</v>
      </c>
      <c r="B4" s="1">
        <v>885.66499999999996</v>
      </c>
      <c r="C4" s="1">
        <v>965.72832343881089</v>
      </c>
      <c r="D4" s="1">
        <v>985.0428899075871</v>
      </c>
      <c r="E4" s="1">
        <v>1004.7437477057389</v>
      </c>
      <c r="F4">
        <v>2</v>
      </c>
    </row>
    <row r="5" spans="1:6" x14ac:dyDescent="0.35">
      <c r="A5" t="s">
        <v>17</v>
      </c>
      <c r="B5" s="1">
        <v>579.20600000000002</v>
      </c>
      <c r="C5" s="1">
        <v>597.50314000000003</v>
      </c>
      <c r="D5" s="1">
        <v>609.45320279999999</v>
      </c>
      <c r="E5" s="1">
        <v>621.64226685599999</v>
      </c>
      <c r="F5">
        <v>2</v>
      </c>
    </row>
    <row r="6" spans="1:6" x14ac:dyDescent="0.35">
      <c r="A6" t="s">
        <v>18</v>
      </c>
      <c r="B6" s="1">
        <v>325.10000000000002</v>
      </c>
      <c r="C6" s="1">
        <v>345.6</v>
      </c>
      <c r="D6" s="1">
        <v>352.51200000000006</v>
      </c>
      <c r="E6" s="1">
        <v>359.56224000000009</v>
      </c>
      <c r="F6">
        <v>2</v>
      </c>
    </row>
    <row r="7" spans="1:6" x14ac:dyDescent="0.35">
      <c r="A7" t="s">
        <v>19</v>
      </c>
      <c r="B7" s="1">
        <v>16.751999999999999</v>
      </c>
      <c r="C7" s="1">
        <v>16.104375000000001</v>
      </c>
      <c r="D7" s="1">
        <v>16.104375000000001</v>
      </c>
      <c r="E7" s="1">
        <v>15.456875</v>
      </c>
      <c r="F7" t="s">
        <v>167</v>
      </c>
    </row>
    <row r="8" spans="1:6" x14ac:dyDescent="0.35">
      <c r="A8" t="s">
        <v>20</v>
      </c>
      <c r="B8" s="1">
        <v>-138.97999999999999</v>
      </c>
      <c r="C8" s="1">
        <v>-199.166</v>
      </c>
      <c r="D8" s="1">
        <v>-203.14931999999999</v>
      </c>
      <c r="E8" s="1">
        <v>-207.21230639999999</v>
      </c>
      <c r="F8">
        <v>2</v>
      </c>
    </row>
    <row r="9" spans="1:6" x14ac:dyDescent="0.35">
      <c r="A9" t="s">
        <v>168</v>
      </c>
      <c r="B9" s="1">
        <v>0</v>
      </c>
      <c r="C9" s="1">
        <v>0</v>
      </c>
      <c r="D9" s="1">
        <v>0</v>
      </c>
      <c r="E9" s="1">
        <v>0</v>
      </c>
    </row>
    <row r="10" spans="1:6" x14ac:dyDescent="0.35">
      <c r="A10" s="4" t="s">
        <v>12</v>
      </c>
      <c r="B10" s="5">
        <f>SUM(B4:B9)</f>
        <v>1667.7429999999999</v>
      </c>
      <c r="C10" s="5">
        <f t="shared" ref="C10:E10" si="0">SUM(C4:C9)</f>
        <v>1725.7698384388107</v>
      </c>
      <c r="D10" s="5">
        <f t="shared" si="0"/>
        <v>1759.9631477075873</v>
      </c>
      <c r="E10" s="5">
        <f t="shared" si="0"/>
        <v>1794.1928231617389</v>
      </c>
    </row>
    <row r="11" spans="1:6" x14ac:dyDescent="0.35">
      <c r="A11" t="s">
        <v>13</v>
      </c>
      <c r="B11" s="1">
        <v>1726</v>
      </c>
      <c r="C11" s="1">
        <v>1726</v>
      </c>
      <c r="D11" s="1">
        <v>1761</v>
      </c>
      <c r="E11" s="1">
        <v>1796</v>
      </c>
    </row>
    <row r="12" spans="1:6" x14ac:dyDescent="0.35">
      <c r="A12" s="4" t="s">
        <v>14</v>
      </c>
      <c r="B12" s="5">
        <f>+B11-B10</f>
        <v>58.257000000000062</v>
      </c>
      <c r="C12" s="5">
        <f t="shared" ref="C12:E12" si="1">+C11-C10</f>
        <v>0.23016156118933395</v>
      </c>
      <c r="D12" s="5">
        <f t="shared" si="1"/>
        <v>1.0368522924127319</v>
      </c>
      <c r="E12" s="5">
        <f t="shared" si="1"/>
        <v>1.8071768382610571</v>
      </c>
    </row>
    <row r="13" spans="1:6" x14ac:dyDescent="0.35">
      <c r="B13" s="1"/>
      <c r="C13" s="1"/>
      <c r="D13" s="1"/>
      <c r="E13" s="1"/>
    </row>
    <row r="14" spans="1:6" x14ac:dyDescent="0.35">
      <c r="A14" s="4" t="s">
        <v>22</v>
      </c>
      <c r="B14" s="1"/>
      <c r="C14" s="1"/>
      <c r="D14" s="1"/>
      <c r="E14" s="1"/>
    </row>
    <row r="15" spans="1:6" x14ac:dyDescent="0.35">
      <c r="A15" t="s">
        <v>23</v>
      </c>
      <c r="B15" s="1">
        <v>118</v>
      </c>
      <c r="C15" s="1">
        <v>100</v>
      </c>
      <c r="D15" s="1">
        <v>100</v>
      </c>
      <c r="E15" s="1">
        <v>100</v>
      </c>
    </row>
    <row r="16" spans="1:6" x14ac:dyDescent="0.35">
      <c r="A16" t="s">
        <v>169</v>
      </c>
      <c r="B16" s="1">
        <v>0</v>
      </c>
      <c r="C16" s="1">
        <v>0</v>
      </c>
      <c r="D16" s="1">
        <v>0</v>
      </c>
      <c r="E16" s="1">
        <v>0</v>
      </c>
    </row>
    <row r="17" spans="1:5" x14ac:dyDescent="0.35">
      <c r="A17" t="s">
        <v>170</v>
      </c>
      <c r="B17" s="1">
        <v>18</v>
      </c>
      <c r="C17" s="1">
        <v>0</v>
      </c>
      <c r="D17" s="1">
        <v>0</v>
      </c>
      <c r="E17" s="1">
        <v>0</v>
      </c>
    </row>
    <row r="18" spans="1:5" x14ac:dyDescent="0.35">
      <c r="A18" s="4" t="s">
        <v>26</v>
      </c>
      <c r="B18" s="5">
        <v>100</v>
      </c>
      <c r="C18" s="5">
        <v>100</v>
      </c>
      <c r="D18" s="5">
        <v>100</v>
      </c>
      <c r="E18" s="5">
        <v>100</v>
      </c>
    </row>
    <row r="19" spans="1:5" x14ac:dyDescent="0.35">
      <c r="B19" s="1"/>
      <c r="C19" s="1"/>
      <c r="D19" s="1"/>
      <c r="E19" s="1"/>
    </row>
    <row r="20" spans="1:5" x14ac:dyDescent="0.35">
      <c r="A20" s="4" t="s">
        <v>27</v>
      </c>
      <c r="B20" s="1"/>
      <c r="C20" s="1"/>
      <c r="D20" s="1"/>
      <c r="E20" s="1"/>
    </row>
    <row r="21" spans="1:5" x14ac:dyDescent="0.35">
      <c r="A21" t="s">
        <v>23</v>
      </c>
      <c r="B21" s="1">
        <v>1304.5098099999996</v>
      </c>
      <c r="C21" s="1">
        <v>1379.6876499999998</v>
      </c>
      <c r="D21" s="1">
        <v>1339.2006499999998</v>
      </c>
      <c r="E21" s="1">
        <v>1291.7126499999999</v>
      </c>
    </row>
    <row r="22" spans="1:5" x14ac:dyDescent="0.35">
      <c r="A22" t="s">
        <v>171</v>
      </c>
      <c r="B22" s="1">
        <v>387.16454999999996</v>
      </c>
      <c r="C22" s="1">
        <v>345.6</v>
      </c>
      <c r="D22" s="1">
        <v>352.51200000000006</v>
      </c>
      <c r="E22" s="1">
        <v>359.56224000000009</v>
      </c>
    </row>
    <row r="23" spans="1:5" x14ac:dyDescent="0.35">
      <c r="A23" t="s">
        <v>172</v>
      </c>
      <c r="B23" s="1">
        <v>311.98670999999996</v>
      </c>
      <c r="C23" s="1">
        <v>386.08699999999999</v>
      </c>
      <c r="D23" s="1">
        <v>400</v>
      </c>
      <c r="E23" s="1">
        <v>400</v>
      </c>
    </row>
    <row r="24" spans="1:5" x14ac:dyDescent="0.35">
      <c r="A24" s="4" t="s">
        <v>31</v>
      </c>
      <c r="B24" s="5">
        <f>B21+B22-B23</f>
        <v>1379.6876499999996</v>
      </c>
      <c r="C24" s="5">
        <f t="shared" ref="C24:E24" si="2">C21+C22-C23</f>
        <v>1339.2006499999998</v>
      </c>
      <c r="D24" s="5">
        <f t="shared" si="2"/>
        <v>1291.7126499999999</v>
      </c>
      <c r="E24" s="5">
        <f t="shared" si="2"/>
        <v>1251.2748900000001</v>
      </c>
    </row>
    <row r="25" spans="1:5" x14ac:dyDescent="0.35">
      <c r="B25" s="1"/>
      <c r="C25" s="1"/>
      <c r="D25" s="1"/>
      <c r="E25" s="1"/>
    </row>
    <row r="26" spans="1:5" x14ac:dyDescent="0.35">
      <c r="A26" s="4" t="s">
        <v>32</v>
      </c>
      <c r="B26" s="5">
        <f>B18+B24</f>
        <v>1479.6876499999996</v>
      </c>
      <c r="C26" s="5">
        <f t="shared" ref="C26:E26" si="3">C18+C24</f>
        <v>1439.2006499999998</v>
      </c>
      <c r="D26" s="5">
        <f t="shared" si="3"/>
        <v>1391.7126499999999</v>
      </c>
      <c r="E26" s="5">
        <f t="shared" si="3"/>
        <v>1351.2748900000001</v>
      </c>
    </row>
    <row r="27" spans="1:5" x14ac:dyDescent="0.35">
      <c r="A27" t="s">
        <v>173</v>
      </c>
      <c r="B27" s="1">
        <v>385</v>
      </c>
      <c r="C27" s="1">
        <v>645</v>
      </c>
      <c r="D27" s="1">
        <v>594</v>
      </c>
      <c r="E27" s="1">
        <v>594</v>
      </c>
    </row>
    <row r="28" spans="1:5" x14ac:dyDescent="0.35">
      <c r="B28" s="1"/>
      <c r="C28" s="1"/>
      <c r="D28" s="1"/>
      <c r="E28" s="1"/>
    </row>
    <row r="29" spans="1:5" x14ac:dyDescent="0.35">
      <c r="A29" t="s">
        <v>174</v>
      </c>
      <c r="B29" s="1">
        <v>56</v>
      </c>
      <c r="C29" s="1">
        <v>42</v>
      </c>
      <c r="D29" s="1">
        <v>28</v>
      </c>
      <c r="E29" s="1">
        <v>14</v>
      </c>
    </row>
    <row r="30" spans="1:5" x14ac:dyDescent="0.35">
      <c r="A30" t="s">
        <v>175</v>
      </c>
      <c r="B30" s="1">
        <v>206.21</v>
      </c>
      <c r="C30" s="1">
        <v>210.33420000000001</v>
      </c>
      <c r="D30" s="1">
        <v>214.54088400000001</v>
      </c>
      <c r="E30" s="1">
        <v>218.83170168000001</v>
      </c>
    </row>
    <row r="31" spans="1:5" x14ac:dyDescent="0.35">
      <c r="A31" t="s">
        <v>33</v>
      </c>
      <c r="B31" s="1">
        <v>8091.3</v>
      </c>
      <c r="C31" s="1">
        <v>8206.7000000000007</v>
      </c>
      <c r="D31" s="1">
        <v>8206.7000000000007</v>
      </c>
      <c r="E31" s="1">
        <v>8206.7000000000007</v>
      </c>
    </row>
    <row r="33" spans="1:5" x14ac:dyDescent="0.35">
      <c r="A33" t="s">
        <v>176</v>
      </c>
    </row>
    <row r="34" spans="1:5" ht="15.5" x14ac:dyDescent="0.35">
      <c r="A34" s="10" t="s">
        <v>239</v>
      </c>
      <c r="B34" s="11"/>
      <c r="C34" s="11"/>
      <c r="D34" s="11"/>
      <c r="E34" s="11"/>
    </row>
    <row r="35" spans="1:5" ht="15.5" x14ac:dyDescent="0.35">
      <c r="A35" s="10" t="s">
        <v>177</v>
      </c>
      <c r="B35" s="11"/>
      <c r="C35" s="11"/>
      <c r="D35" s="11"/>
      <c r="E35" s="11"/>
    </row>
    <row r="36" spans="1:5" ht="15.5" x14ac:dyDescent="0.35">
      <c r="A36" s="10" t="s">
        <v>178</v>
      </c>
      <c r="B36" s="11"/>
      <c r="C36" s="11"/>
      <c r="D36" s="11"/>
      <c r="E36" s="11"/>
    </row>
    <row r="37" spans="1:5" ht="15.5" x14ac:dyDescent="0.35">
      <c r="A37" s="10" t="s">
        <v>240</v>
      </c>
      <c r="B37" s="11"/>
      <c r="C37" s="11"/>
      <c r="D37" s="11"/>
      <c r="E37" s="11"/>
    </row>
    <row r="38" spans="1:5" ht="15.5" x14ac:dyDescent="0.35">
      <c r="A38" s="10" t="s">
        <v>179</v>
      </c>
      <c r="B38" s="11"/>
      <c r="C38" s="11"/>
      <c r="D38" s="11"/>
      <c r="E38" s="11"/>
    </row>
    <row r="39" spans="1:5" ht="15.5" x14ac:dyDescent="0.35">
      <c r="A39" s="12" t="s">
        <v>180</v>
      </c>
      <c r="B39" s="11"/>
      <c r="C39" s="11"/>
      <c r="D39" s="11"/>
      <c r="E39" s="11"/>
    </row>
    <row r="40" spans="1:5" ht="15.5" x14ac:dyDescent="0.35">
      <c r="A40" s="13" t="s">
        <v>181</v>
      </c>
      <c r="B40" s="11"/>
      <c r="C40" s="11"/>
      <c r="D40" s="11"/>
      <c r="E40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2A23D-97E2-4E67-8195-042AFC4DC31F}">
  <dimension ref="A2:L32"/>
  <sheetViews>
    <sheetView workbookViewId="0">
      <selection activeCell="A6" sqref="A6"/>
    </sheetView>
  </sheetViews>
  <sheetFormatPr defaultRowHeight="14.5" x14ac:dyDescent="0.35"/>
  <cols>
    <col min="1" max="1" width="26.1796875" bestFit="1" customWidth="1"/>
    <col min="2" max="2" width="5.81640625" bestFit="1" customWidth="1"/>
    <col min="3" max="3" width="8.90625" bestFit="1" customWidth="1"/>
    <col min="11" max="11" width="35" bestFit="1" customWidth="1"/>
    <col min="12" max="12" width="35.1796875" bestFit="1" customWidth="1"/>
  </cols>
  <sheetData>
    <row r="2" spans="1:12" x14ac:dyDescent="0.35">
      <c r="A2" t="s">
        <v>182</v>
      </c>
      <c r="B2" t="s">
        <v>183</v>
      </c>
      <c r="C2" s="2" t="s">
        <v>184</v>
      </c>
      <c r="D2" s="2" t="s">
        <v>185</v>
      </c>
      <c r="E2" s="2" t="s">
        <v>186</v>
      </c>
      <c r="F2" s="2" t="s">
        <v>184</v>
      </c>
      <c r="G2" s="2" t="s">
        <v>185</v>
      </c>
      <c r="H2" s="2" t="s">
        <v>186</v>
      </c>
      <c r="I2" s="2" t="s">
        <v>184</v>
      </c>
      <c r="J2" s="2"/>
    </row>
    <row r="3" spans="1:12" x14ac:dyDescent="0.35">
      <c r="C3" s="14" t="s">
        <v>187</v>
      </c>
      <c r="D3" s="15" t="s">
        <v>160</v>
      </c>
      <c r="E3" s="15" t="s">
        <v>160</v>
      </c>
      <c r="F3" s="16" t="s">
        <v>188</v>
      </c>
      <c r="G3" s="15" t="s">
        <v>161</v>
      </c>
      <c r="H3" s="15" t="s">
        <v>161</v>
      </c>
      <c r="I3" s="16" t="s">
        <v>241</v>
      </c>
      <c r="J3" s="2"/>
      <c r="K3" t="s">
        <v>189</v>
      </c>
      <c r="L3" t="s">
        <v>244</v>
      </c>
    </row>
    <row r="4" spans="1:12" x14ac:dyDescent="0.35">
      <c r="A4" s="4" t="s">
        <v>27</v>
      </c>
      <c r="C4" s="2" t="s">
        <v>4</v>
      </c>
      <c r="D4" s="2" t="s">
        <v>4</v>
      </c>
      <c r="E4" s="2" t="s">
        <v>4</v>
      </c>
      <c r="F4" s="2" t="s">
        <v>4</v>
      </c>
      <c r="G4" s="2" t="s">
        <v>4</v>
      </c>
      <c r="H4" s="2" t="s">
        <v>4</v>
      </c>
      <c r="I4" s="2" t="s">
        <v>4</v>
      </c>
      <c r="J4" s="2"/>
    </row>
    <row r="5" spans="1:12" x14ac:dyDescent="0.35">
      <c r="A5" s="4" t="s">
        <v>190</v>
      </c>
    </row>
    <row r="6" spans="1:12" x14ac:dyDescent="0.35">
      <c r="A6" t="s">
        <v>191</v>
      </c>
      <c r="B6" t="s">
        <v>192</v>
      </c>
      <c r="C6" s="1">
        <v>81810.77</v>
      </c>
      <c r="D6" s="1">
        <v>6100</v>
      </c>
      <c r="E6" s="1">
        <v>240</v>
      </c>
      <c r="F6" s="1">
        <f>C6+D6-E6</f>
        <v>87670.77</v>
      </c>
      <c r="G6" s="17">
        <f>+[2]Management!D79</f>
        <v>6100</v>
      </c>
      <c r="H6" s="1">
        <v>60000</v>
      </c>
      <c r="I6" s="1">
        <f>F6+G6-H6</f>
        <v>33770.770000000004</v>
      </c>
      <c r="J6" s="1"/>
      <c r="K6" t="s">
        <v>193</v>
      </c>
    </row>
    <row r="7" spans="1:12" x14ac:dyDescent="0.35">
      <c r="A7" t="s">
        <v>194</v>
      </c>
      <c r="B7" t="s">
        <v>192</v>
      </c>
      <c r="C7" s="1">
        <v>52356.46</v>
      </c>
      <c r="D7" s="1">
        <v>10000</v>
      </c>
      <c r="E7" s="1">
        <v>54896</v>
      </c>
      <c r="F7" s="1">
        <f t="shared" ref="F7:F15" si="0">C7+D7-E7</f>
        <v>7460.4599999999991</v>
      </c>
      <c r="G7" s="18">
        <v>12500</v>
      </c>
      <c r="H7" s="1">
        <v>0</v>
      </c>
      <c r="I7" s="1">
        <f t="shared" ref="I7:I15" si="1">F7+G7-H7</f>
        <v>19960.46</v>
      </c>
      <c r="J7" s="1"/>
      <c r="K7" t="s">
        <v>195</v>
      </c>
    </row>
    <row r="8" spans="1:12" x14ac:dyDescent="0.35">
      <c r="A8" t="s">
        <v>196</v>
      </c>
      <c r="B8" t="s">
        <v>192</v>
      </c>
      <c r="C8" s="1">
        <v>247370</v>
      </c>
      <c r="D8" s="1">
        <v>0</v>
      </c>
      <c r="E8" s="1">
        <v>12326.66</v>
      </c>
      <c r="F8" s="1">
        <f t="shared" si="0"/>
        <v>235043.34</v>
      </c>
      <c r="G8" s="18">
        <v>0</v>
      </c>
      <c r="H8" s="1">
        <v>235043</v>
      </c>
      <c r="I8" s="1">
        <f t="shared" si="1"/>
        <v>0.33999999999650754</v>
      </c>
      <c r="J8" s="1"/>
    </row>
    <row r="9" spans="1:12" x14ac:dyDescent="0.35">
      <c r="A9" t="s">
        <v>197</v>
      </c>
      <c r="B9" t="s">
        <v>192</v>
      </c>
      <c r="C9" s="1">
        <v>56831.38</v>
      </c>
      <c r="D9" s="1">
        <v>8000</v>
      </c>
      <c r="E9" s="1">
        <v>59000</v>
      </c>
      <c r="F9" s="1">
        <f t="shared" si="0"/>
        <v>5831.3799999999974</v>
      </c>
      <c r="G9" s="17">
        <v>9000</v>
      </c>
      <c r="H9" s="1">
        <v>0</v>
      </c>
      <c r="I9" s="1">
        <f t="shared" si="1"/>
        <v>14831.379999999997</v>
      </c>
      <c r="J9" s="1"/>
      <c r="K9" t="s">
        <v>193</v>
      </c>
      <c r="L9" t="s">
        <v>198</v>
      </c>
    </row>
    <row r="10" spans="1:12" x14ac:dyDescent="0.35">
      <c r="A10" t="s">
        <v>199</v>
      </c>
      <c r="B10" t="s">
        <v>192</v>
      </c>
      <c r="C10" s="1">
        <v>11525.35</v>
      </c>
      <c r="D10" s="1">
        <v>11000</v>
      </c>
      <c r="E10" s="1">
        <v>3810.7</v>
      </c>
      <c r="F10" s="1">
        <f t="shared" si="0"/>
        <v>18714.649999999998</v>
      </c>
      <c r="G10" s="17">
        <v>11000</v>
      </c>
      <c r="H10" s="1">
        <v>0</v>
      </c>
      <c r="I10" s="1">
        <f t="shared" si="1"/>
        <v>29714.649999999998</v>
      </c>
      <c r="J10" s="1"/>
      <c r="K10" t="s">
        <v>245</v>
      </c>
    </row>
    <row r="11" spans="1:12" x14ac:dyDescent="0.35">
      <c r="A11" t="s">
        <v>242</v>
      </c>
      <c r="B11" t="s">
        <v>192</v>
      </c>
      <c r="C11" s="1">
        <v>0</v>
      </c>
      <c r="D11" s="1">
        <v>0</v>
      </c>
      <c r="E11" s="1">
        <v>0</v>
      </c>
      <c r="F11" s="1">
        <f t="shared" si="0"/>
        <v>0</v>
      </c>
      <c r="G11" s="17">
        <v>2000</v>
      </c>
      <c r="H11" s="1">
        <v>0</v>
      </c>
      <c r="I11" s="1">
        <f t="shared" si="1"/>
        <v>2000</v>
      </c>
      <c r="J11" s="1"/>
    </row>
    <row r="12" spans="1:12" x14ac:dyDescent="0.35">
      <c r="A12" t="s">
        <v>200</v>
      </c>
      <c r="B12" t="s">
        <v>192</v>
      </c>
      <c r="C12" s="1">
        <v>0</v>
      </c>
      <c r="D12" s="1">
        <v>30000</v>
      </c>
      <c r="E12" s="1">
        <v>16000</v>
      </c>
      <c r="F12" s="1">
        <f t="shared" si="0"/>
        <v>14000</v>
      </c>
      <c r="G12" s="17">
        <v>20000</v>
      </c>
      <c r="H12" s="1">
        <v>10000</v>
      </c>
      <c r="I12" s="1">
        <f t="shared" si="1"/>
        <v>24000</v>
      </c>
      <c r="J12" s="1"/>
      <c r="K12" t="s">
        <v>201</v>
      </c>
    </row>
    <row r="13" spans="1:12" x14ac:dyDescent="0.35">
      <c r="A13" t="s">
        <v>243</v>
      </c>
      <c r="B13" t="s">
        <v>203</v>
      </c>
      <c r="C13" s="1">
        <v>0</v>
      </c>
      <c r="D13" s="1">
        <v>11000</v>
      </c>
      <c r="E13" s="1">
        <v>0</v>
      </c>
      <c r="F13" s="1">
        <f t="shared" si="0"/>
        <v>11000</v>
      </c>
      <c r="G13" s="17">
        <v>0</v>
      </c>
      <c r="H13" s="1">
        <v>11000</v>
      </c>
      <c r="I13" s="1">
        <f t="shared" si="1"/>
        <v>0</v>
      </c>
      <c r="J13" s="1"/>
    </row>
    <row r="14" spans="1:12" x14ac:dyDescent="0.35">
      <c r="A14" t="s">
        <v>202</v>
      </c>
      <c r="B14" t="s">
        <v>203</v>
      </c>
      <c r="C14" s="1">
        <v>453280.02</v>
      </c>
      <c r="D14" s="1">
        <v>10000</v>
      </c>
      <c r="E14" s="1">
        <v>0</v>
      </c>
      <c r="F14" s="1">
        <f t="shared" si="0"/>
        <v>463280.02</v>
      </c>
      <c r="G14" s="17">
        <v>5000</v>
      </c>
      <c r="H14" s="1">
        <v>0</v>
      </c>
      <c r="I14" s="1">
        <f t="shared" si="1"/>
        <v>468280.02</v>
      </c>
      <c r="J14" s="1"/>
      <c r="K14" t="s">
        <v>204</v>
      </c>
      <c r="L14" t="s">
        <v>167</v>
      </c>
    </row>
    <row r="15" spans="1:12" x14ac:dyDescent="0.35">
      <c r="A15" t="s">
        <v>205</v>
      </c>
      <c r="B15" t="s">
        <v>192</v>
      </c>
      <c r="C15" s="1">
        <v>89457.22</v>
      </c>
      <c r="D15" s="1">
        <v>20000</v>
      </c>
      <c r="E15" s="1">
        <v>20000</v>
      </c>
      <c r="F15" s="1">
        <f t="shared" si="0"/>
        <v>89457.22</v>
      </c>
      <c r="G15" s="17">
        <v>20000</v>
      </c>
      <c r="H15" s="1">
        <v>70000</v>
      </c>
      <c r="I15" s="1">
        <f t="shared" si="1"/>
        <v>39457.22</v>
      </c>
      <c r="J15" s="1"/>
      <c r="K15" t="s">
        <v>206</v>
      </c>
    </row>
    <row r="16" spans="1:12" x14ac:dyDescent="0.35">
      <c r="C16" s="1"/>
      <c r="D16" s="1"/>
      <c r="E16" s="1"/>
      <c r="F16" s="1"/>
      <c r="G16" s="1"/>
      <c r="H16" s="1"/>
      <c r="I16" s="1"/>
      <c r="J16" s="1"/>
    </row>
    <row r="17" spans="1:12" x14ac:dyDescent="0.35">
      <c r="A17" s="4" t="s">
        <v>207</v>
      </c>
      <c r="C17" s="1"/>
      <c r="D17" s="1"/>
      <c r="E17" s="1"/>
      <c r="F17" s="1"/>
      <c r="G17" s="1"/>
      <c r="H17" s="1"/>
      <c r="I17" s="1"/>
      <c r="J17" s="1"/>
    </row>
    <row r="18" spans="1:12" x14ac:dyDescent="0.35">
      <c r="A18" t="s">
        <v>208</v>
      </c>
      <c r="B18" t="s">
        <v>192</v>
      </c>
      <c r="C18" s="1">
        <v>15665.76</v>
      </c>
      <c r="D18" s="1">
        <v>-11000</v>
      </c>
      <c r="E18" s="1">
        <v>4666</v>
      </c>
      <c r="F18" s="1">
        <f>C18+D18-E18</f>
        <v>-0.23999999999978172</v>
      </c>
      <c r="G18" s="1">
        <v>0</v>
      </c>
      <c r="H18" s="1">
        <v>0</v>
      </c>
      <c r="I18" s="1">
        <f>F18+G18-H18</f>
        <v>-0.23999999999978172</v>
      </c>
      <c r="J18" s="1"/>
    </row>
    <row r="19" spans="1:12" x14ac:dyDescent="0.35">
      <c r="A19" t="s">
        <v>209</v>
      </c>
      <c r="B19" t="s">
        <v>192</v>
      </c>
      <c r="C19" s="1">
        <v>4420.45</v>
      </c>
      <c r="D19" s="1">
        <v>0</v>
      </c>
      <c r="E19" s="1">
        <v>0</v>
      </c>
      <c r="F19" s="1">
        <f>C19+D19-E19</f>
        <v>4420.45</v>
      </c>
      <c r="G19" s="1">
        <v>0</v>
      </c>
      <c r="H19" s="1">
        <v>0</v>
      </c>
      <c r="I19" s="1">
        <f t="shared" ref="I19:I21" si="2">F19+G19-H19</f>
        <v>4420.45</v>
      </c>
      <c r="J19" s="1"/>
      <c r="K19" t="s">
        <v>210</v>
      </c>
      <c r="L19" t="s">
        <v>211</v>
      </c>
    </row>
    <row r="20" spans="1:12" x14ac:dyDescent="0.35">
      <c r="C20" s="1"/>
      <c r="D20" s="1"/>
      <c r="E20" s="1"/>
      <c r="F20" s="1"/>
      <c r="G20" s="1"/>
      <c r="H20" s="1"/>
      <c r="I20" s="1">
        <f t="shared" si="2"/>
        <v>0</v>
      </c>
      <c r="J20" s="1"/>
    </row>
    <row r="21" spans="1:12" x14ac:dyDescent="0.35">
      <c r="A21" t="s">
        <v>212</v>
      </c>
      <c r="B21" t="s">
        <v>203</v>
      </c>
      <c r="C21" s="1">
        <v>16007.89</v>
      </c>
      <c r="D21" s="1">
        <v>0</v>
      </c>
      <c r="E21" s="1">
        <v>11013.8</v>
      </c>
      <c r="F21" s="1">
        <v>4994.09</v>
      </c>
      <c r="G21" s="1">
        <v>0</v>
      </c>
      <c r="H21" s="1">
        <v>0</v>
      </c>
      <c r="I21" s="1">
        <f t="shared" si="2"/>
        <v>4994.09</v>
      </c>
      <c r="J21" s="1"/>
      <c r="K21" t="s">
        <v>213</v>
      </c>
    </row>
    <row r="22" spans="1:12" x14ac:dyDescent="0.35">
      <c r="A22" s="4" t="s">
        <v>214</v>
      </c>
      <c r="C22" s="1"/>
      <c r="D22" s="1"/>
      <c r="E22" s="1"/>
      <c r="F22" s="1"/>
      <c r="G22" s="1"/>
      <c r="H22" s="1"/>
      <c r="I22" s="1"/>
      <c r="J22" s="1"/>
    </row>
    <row r="23" spans="1:12" x14ac:dyDescent="0.35">
      <c r="A23" t="s">
        <v>215</v>
      </c>
      <c r="B23" t="s">
        <v>203</v>
      </c>
      <c r="C23" s="1">
        <v>93100.04</v>
      </c>
      <c r="D23" s="1">
        <v>292064.55</v>
      </c>
      <c r="E23" s="1">
        <v>0</v>
      </c>
      <c r="F23" s="1">
        <f t="shared" ref="F23:F27" si="3">C23+D23-E23</f>
        <v>385164.58999999997</v>
      </c>
      <c r="G23" s="1">
        <v>260000</v>
      </c>
      <c r="H23" s="1">
        <v>0</v>
      </c>
      <c r="I23" s="1">
        <f>F23+G23-H23</f>
        <v>645164.59</v>
      </c>
      <c r="J23" s="1"/>
      <c r="K23" t="s">
        <v>216</v>
      </c>
    </row>
    <row r="24" spans="1:12" x14ac:dyDescent="0.35">
      <c r="A24" t="s">
        <v>217</v>
      </c>
      <c r="B24" t="s">
        <v>203</v>
      </c>
      <c r="C24" s="1">
        <v>7565.43</v>
      </c>
      <c r="D24" s="1">
        <v>0</v>
      </c>
      <c r="E24" s="1">
        <v>0</v>
      </c>
      <c r="F24" s="1">
        <f t="shared" si="3"/>
        <v>7565.43</v>
      </c>
      <c r="G24" s="1">
        <v>0</v>
      </c>
      <c r="H24" s="1">
        <v>0</v>
      </c>
      <c r="I24" s="1">
        <f t="shared" ref="I24:I27" si="4">F24+G24-H24</f>
        <v>7565.43</v>
      </c>
      <c r="J24" s="1"/>
    </row>
    <row r="25" spans="1:12" x14ac:dyDescent="0.35">
      <c r="A25" t="s">
        <v>218</v>
      </c>
      <c r="B25" t="s">
        <v>203</v>
      </c>
      <c r="C25" s="1">
        <v>18793.169999999998</v>
      </c>
      <c r="D25" s="1">
        <v>0</v>
      </c>
      <c r="E25" s="1">
        <v>19.55</v>
      </c>
      <c r="F25" s="1">
        <f t="shared" si="3"/>
        <v>18773.62</v>
      </c>
      <c r="G25" s="1">
        <v>0</v>
      </c>
      <c r="H25" s="1">
        <v>0</v>
      </c>
      <c r="I25" s="1">
        <f t="shared" si="4"/>
        <v>18773.62</v>
      </c>
      <c r="J25" s="1"/>
      <c r="K25" t="s">
        <v>219</v>
      </c>
    </row>
    <row r="26" spans="1:12" x14ac:dyDescent="0.35">
      <c r="A26" t="s">
        <v>220</v>
      </c>
      <c r="B26" t="s">
        <v>203</v>
      </c>
      <c r="C26" s="1">
        <v>142266.87</v>
      </c>
      <c r="D26" s="1">
        <v>0</v>
      </c>
      <c r="E26" s="1">
        <v>130000</v>
      </c>
      <c r="F26" s="1">
        <f t="shared" si="3"/>
        <v>12266.869999999995</v>
      </c>
      <c r="G26" s="1">
        <v>0</v>
      </c>
      <c r="H26" s="1">
        <v>0</v>
      </c>
      <c r="I26" s="1">
        <f t="shared" si="4"/>
        <v>12266.869999999995</v>
      </c>
      <c r="J26" s="1"/>
      <c r="K26" t="s">
        <v>221</v>
      </c>
    </row>
    <row r="27" spans="1:12" x14ac:dyDescent="0.35">
      <c r="A27" t="s">
        <v>222</v>
      </c>
      <c r="B27" t="s">
        <v>192</v>
      </c>
      <c r="C27" s="1">
        <v>14059</v>
      </c>
      <c r="D27" s="1">
        <v>0</v>
      </c>
      <c r="E27" s="1">
        <v>14</v>
      </c>
      <c r="F27" s="1">
        <f t="shared" si="3"/>
        <v>14045</v>
      </c>
      <c r="G27" s="1">
        <v>0</v>
      </c>
      <c r="H27" s="1">
        <v>44</v>
      </c>
      <c r="I27" s="1">
        <f t="shared" si="4"/>
        <v>14001</v>
      </c>
      <c r="J27" s="1"/>
      <c r="K27" t="s">
        <v>223</v>
      </c>
    </row>
    <row r="28" spans="1:12" x14ac:dyDescent="0.35">
      <c r="A28" s="4" t="s">
        <v>224</v>
      </c>
      <c r="B28" s="4"/>
      <c r="C28" s="5">
        <f>SUM(C6:C27)</f>
        <v>1304509.8099999996</v>
      </c>
      <c r="D28" s="5">
        <f t="shared" ref="D28:I28" si="5">SUM(D6:D27)</f>
        <v>387164.55</v>
      </c>
      <c r="E28" s="5">
        <f t="shared" si="5"/>
        <v>311986.70999999996</v>
      </c>
      <c r="F28" s="5">
        <f t="shared" si="5"/>
        <v>1379687.65</v>
      </c>
      <c r="G28" s="5">
        <f t="shared" si="5"/>
        <v>345600</v>
      </c>
      <c r="H28" s="5">
        <f t="shared" si="5"/>
        <v>386087</v>
      </c>
      <c r="I28" s="5">
        <f t="shared" si="5"/>
        <v>1339200.6499999999</v>
      </c>
      <c r="J28" s="5"/>
    </row>
    <row r="29" spans="1:12" x14ac:dyDescent="0.35">
      <c r="C29" s="1"/>
      <c r="D29" s="1"/>
      <c r="E29" s="1"/>
      <c r="F29" s="1"/>
      <c r="G29" s="1"/>
      <c r="H29" s="1"/>
      <c r="I29" s="1"/>
      <c r="J29" s="1"/>
    </row>
    <row r="30" spans="1:12" x14ac:dyDescent="0.35">
      <c r="A30" t="s">
        <v>22</v>
      </c>
      <c r="B30" t="s">
        <v>203</v>
      </c>
      <c r="C30" s="1">
        <v>132065</v>
      </c>
      <c r="D30" s="1">
        <v>0</v>
      </c>
      <c r="E30" s="1">
        <v>32064.55</v>
      </c>
      <c r="F30" s="1">
        <v>100000.45</v>
      </c>
      <c r="G30" s="1">
        <v>0</v>
      </c>
      <c r="H30" s="1">
        <v>0</v>
      </c>
      <c r="I30" s="1">
        <v>100000.45</v>
      </c>
      <c r="J30" s="1"/>
      <c r="K30" t="s">
        <v>225</v>
      </c>
    </row>
    <row r="31" spans="1:12" x14ac:dyDescent="0.35">
      <c r="C31" s="1"/>
      <c r="D31" s="1"/>
      <c r="E31" s="1"/>
      <c r="F31" s="1"/>
      <c r="G31" s="1"/>
      <c r="H31" s="1"/>
      <c r="I31" s="1"/>
      <c r="J31" s="1"/>
    </row>
    <row r="32" spans="1:12" x14ac:dyDescent="0.35">
      <c r="A32" t="s">
        <v>226</v>
      </c>
      <c r="C32" s="5">
        <f>C28+C30</f>
        <v>1436574.8099999996</v>
      </c>
      <c r="D32" s="5">
        <f t="shared" ref="D32:I32" si="6">D28+D30</f>
        <v>387164.55</v>
      </c>
      <c r="E32" s="5">
        <f t="shared" si="6"/>
        <v>344051.25999999995</v>
      </c>
      <c r="F32" s="5">
        <f t="shared" si="6"/>
        <v>1479688.0999999999</v>
      </c>
      <c r="G32" s="5">
        <f t="shared" si="6"/>
        <v>345600</v>
      </c>
      <c r="H32" s="5">
        <f t="shared" si="6"/>
        <v>386087</v>
      </c>
      <c r="I32" s="5">
        <f t="shared" si="6"/>
        <v>1439201.0999999999</v>
      </c>
      <c r="J32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dc0f8a3-39d0-4f39-9b4f-c537e9470203" xsi:nil="true"/>
    <lcf76f155ced4ddcb4097134ff3c332f xmlns="c01157c2-8cd1-42cc-92e9-0843b19f079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ECE71DBCAE3F4484AF67EAB843F855" ma:contentTypeVersion="15" ma:contentTypeDescription="Create a new document." ma:contentTypeScope="" ma:versionID="dbf459eec4e5bd161d3ed5649f5ea8b1">
  <xsd:schema xmlns:xsd="http://www.w3.org/2001/XMLSchema" xmlns:xs="http://www.w3.org/2001/XMLSchema" xmlns:p="http://schemas.microsoft.com/office/2006/metadata/properties" xmlns:ns2="c01157c2-8cd1-42cc-92e9-0843b19f079b" xmlns:ns3="cdc0f8a3-39d0-4f39-9b4f-c537e9470203" targetNamespace="http://schemas.microsoft.com/office/2006/metadata/properties" ma:root="true" ma:fieldsID="482682b9a9b44abff22748a634f2ed0c" ns2:_="" ns3:_="">
    <xsd:import namespace="c01157c2-8cd1-42cc-92e9-0843b19f079b"/>
    <xsd:import namespace="cdc0f8a3-39d0-4f39-9b4f-c537e94702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1157c2-8cd1-42cc-92e9-0843b19f07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9b6a34e-e045-417a-a79a-39dac7c38f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c0f8a3-39d0-4f39-9b4f-c537e947020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3be9aaf-911c-40ac-92d3-4ebbb0ffad5a}" ma:internalName="TaxCatchAll" ma:showField="CatchAllData" ma:web="cdc0f8a3-39d0-4f39-9b4f-c537e94702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4CB80D-EC2C-4FBA-ABF2-7981FC115D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463D38-B68F-46AD-AC77-7AF7582429B4}">
  <ds:schemaRefs>
    <ds:schemaRef ds:uri="http://schemas.microsoft.com/office/2006/metadata/properties"/>
    <ds:schemaRef ds:uri="http://schemas.microsoft.com/office/infopath/2007/PartnerControls"/>
    <ds:schemaRef ds:uri="cdc0f8a3-39d0-4f39-9b4f-c537e9470203"/>
    <ds:schemaRef ds:uri="c01157c2-8cd1-42cc-92e9-0843b19f079b"/>
  </ds:schemaRefs>
</ds:datastoreItem>
</file>

<file path=customXml/itemProps3.xml><?xml version="1.0" encoding="utf-8"?>
<ds:datastoreItem xmlns:ds="http://schemas.openxmlformats.org/officeDocument/2006/customXml" ds:itemID="{09A3F88E-C5B1-4D55-9151-E8EB18070BC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2024 to 2025 Budget</vt:lpstr>
      <vt:lpstr>MTFS</vt:lpstr>
      <vt:lpstr>Reserves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NigelHayes</dc:creator>
  <cp:lastModifiedBy>Nigel Hayes</cp:lastModifiedBy>
  <dcterms:created xsi:type="dcterms:W3CDTF">2023-02-02T08:32:45Z</dcterms:created>
  <dcterms:modified xsi:type="dcterms:W3CDTF">2024-02-02T15:22:10Z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0x010100E0ECE71DBCAE3F4484AF67EAB843F855</vt:lpwstr>
  </property>
  <property fmtid="{D5CDD505-2E9C-101B-9397-08002B2CF9AE}" pid="3" name="Order">
    <vt:r8>17670900</vt:r8>
  </property>
  <property fmtid="{D5CDD505-2E9C-101B-9397-08002B2CF9AE}" pid="4" name="MediaServiceImageTags">
    <vt:lpwstr/>
  </property>
</Properties>
</file>